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 Office\Forms\ARS forms\"/>
    </mc:Choice>
  </mc:AlternateContent>
  <bookViews>
    <workbookView xWindow="0" yWindow="0" windowWidth="28800" windowHeight="13020" tabRatio="681"/>
  </bookViews>
  <sheets>
    <sheet name="User Info" sheetId="14" r:id="rId1"/>
    <sheet name="Jun-Jul" sheetId="6" r:id="rId2"/>
    <sheet name="Jul-Aug" sheetId="7" r:id="rId3"/>
    <sheet name="Aug-Sep" sheetId="8" r:id="rId4"/>
    <sheet name="Sep-Oct" sheetId="9" r:id="rId5"/>
    <sheet name="Oct-Nov" sheetId="10" r:id="rId6"/>
    <sheet name="Nov-Dec" sheetId="11" r:id="rId7"/>
    <sheet name="Dec-Jan" sheetId="12" r:id="rId8"/>
    <sheet name="Jan-Feb" sheetId="13" r:id="rId9"/>
    <sheet name="Feb-Mar" sheetId="15" r:id="rId10"/>
    <sheet name="Mar-Apr" sheetId="16" r:id="rId11"/>
    <sheet name="Apr-May" sheetId="17" r:id="rId12"/>
    <sheet name="May-Jun" sheetId="18" r:id="rId13"/>
    <sheet name="June" sheetId="19" r:id="rId14"/>
  </sheets>
  <definedNames>
    <definedName name="_xlnm.Print_Area" localSheetId="3">'Aug-Sep'!$A$2:$R$69</definedName>
    <definedName name="_xlnm.Print_Area" localSheetId="7">'Dec-Jan'!$A$2:$R$96</definedName>
    <definedName name="_xlnm.Print_Area" localSheetId="8">'Jan-Feb'!$A$2:$R$70</definedName>
    <definedName name="_xlnm.Print_Area" localSheetId="2">'Jul-Aug'!$A$2:$R$70</definedName>
    <definedName name="_xlnm.Print_Area" localSheetId="1">'Jun-Jul'!$A$2:$R$83</definedName>
    <definedName name="_xlnm.Print_Area" localSheetId="6">'Nov-Dec'!$A$2:$R$70</definedName>
    <definedName name="_xlnm.Print_Area" localSheetId="5">'Oct-Nov'!$A$2:$R$70</definedName>
    <definedName name="_xlnm.Print_Area" localSheetId="4">'Sep-Oct'!$A$2:$R$70</definedName>
  </definedNames>
  <calcPr calcId="152511"/>
</workbook>
</file>

<file path=xl/calcChain.xml><?xml version="1.0" encoding="utf-8"?>
<calcChain xmlns="http://schemas.openxmlformats.org/spreadsheetml/2006/main">
  <c r="E5" i="13" l="1"/>
  <c r="W55" i="9" l="1"/>
  <c r="W60" i="9" s="1"/>
  <c r="W54" i="9"/>
  <c r="U55" i="9"/>
  <c r="U54" i="9"/>
  <c r="V55" i="9"/>
  <c r="V60" i="9" s="1"/>
  <c r="V54" i="9"/>
  <c r="V68" i="6" l="1"/>
  <c r="V67" i="6"/>
  <c r="V55" i="6"/>
  <c r="V54" i="6"/>
  <c r="V42" i="6"/>
  <c r="V41" i="6"/>
  <c r="V29" i="6"/>
  <c r="V28" i="6"/>
  <c r="U42" i="6"/>
  <c r="X59" i="7" l="1"/>
  <c r="X60" i="10"/>
  <c r="V59" i="13"/>
  <c r="Y62" i="15"/>
  <c r="T61" i="16"/>
  <c r="U60" i="17"/>
  <c r="T59" i="7"/>
  <c r="U59" i="7"/>
  <c r="V59" i="7"/>
  <c r="W59" i="7"/>
  <c r="Y59" i="7"/>
  <c r="Z59" i="7"/>
  <c r="AA59" i="7"/>
  <c r="AA60" i="17"/>
  <c r="Z60" i="17"/>
  <c r="Y60" i="17"/>
  <c r="X60" i="17"/>
  <c r="W60" i="17"/>
  <c r="V60" i="17"/>
  <c r="T60" i="17"/>
  <c r="AA61" i="16"/>
  <c r="Z61" i="16"/>
  <c r="Y61" i="16"/>
  <c r="X61" i="16"/>
  <c r="W61" i="16"/>
  <c r="V61" i="16"/>
  <c r="U61" i="16"/>
  <c r="AA62" i="15"/>
  <c r="Z62" i="15"/>
  <c r="X62" i="15"/>
  <c r="W62" i="15"/>
  <c r="V62" i="15"/>
  <c r="U62" i="15"/>
  <c r="T62" i="15"/>
  <c r="AA59" i="13"/>
  <c r="Z59" i="13"/>
  <c r="Y59" i="13"/>
  <c r="X59" i="13"/>
  <c r="W59" i="13"/>
  <c r="U59" i="13"/>
  <c r="T59" i="13"/>
  <c r="AA60" i="10"/>
  <c r="Z60" i="10"/>
  <c r="Y60" i="10"/>
  <c r="W60" i="10"/>
  <c r="V60" i="10"/>
  <c r="U60" i="10"/>
  <c r="T60" i="10"/>
  <c r="F61" i="17" l="1"/>
  <c r="F61" i="16"/>
  <c r="F61" i="15"/>
  <c r="F61" i="13"/>
  <c r="F61" i="10"/>
  <c r="F35" i="19"/>
  <c r="F60" i="18"/>
  <c r="F60" i="17"/>
  <c r="F60" i="16"/>
  <c r="F60" i="15"/>
  <c r="F60" i="13"/>
  <c r="F86" i="12"/>
  <c r="F60" i="11"/>
  <c r="F60" i="10"/>
  <c r="F60" i="9"/>
  <c r="F60" i="8"/>
  <c r="F73" i="6"/>
  <c r="F60" i="7"/>
  <c r="Y68" i="6" l="1"/>
  <c r="Y67" i="6"/>
  <c r="Y55" i="6"/>
  <c r="Y54" i="6"/>
  <c r="Y42" i="6"/>
  <c r="Y41" i="6"/>
  <c r="Y29" i="6"/>
  <c r="Y28" i="6"/>
  <c r="Y16" i="6"/>
  <c r="Y15" i="6"/>
  <c r="T41" i="7"/>
  <c r="V42" i="7"/>
  <c r="V41" i="7"/>
  <c r="V29" i="7"/>
  <c r="V28" i="7"/>
  <c r="V15" i="7"/>
  <c r="AA68" i="6"/>
  <c r="AA67" i="6"/>
  <c r="AA55" i="6"/>
  <c r="AA54" i="6"/>
  <c r="AA42" i="6"/>
  <c r="AA41" i="6"/>
  <c r="AA29" i="6"/>
  <c r="AA28" i="6"/>
  <c r="AA16" i="6"/>
  <c r="AA15" i="6"/>
  <c r="Z68" i="6"/>
  <c r="Z67" i="6"/>
  <c r="Z55" i="6"/>
  <c r="Z54" i="6"/>
  <c r="Z42" i="6"/>
  <c r="Z41" i="6"/>
  <c r="Z29" i="6"/>
  <c r="Z28" i="6"/>
  <c r="Z16" i="6"/>
  <c r="Z15" i="6"/>
  <c r="X68" i="6"/>
  <c r="X67" i="6"/>
  <c r="X55" i="6"/>
  <c r="X54" i="6"/>
  <c r="X42" i="6"/>
  <c r="X41" i="6"/>
  <c r="X29" i="6"/>
  <c r="X28" i="6"/>
  <c r="X16" i="6"/>
  <c r="X15" i="6"/>
  <c r="W68" i="6"/>
  <c r="W67" i="6"/>
  <c r="W55" i="6"/>
  <c r="W54" i="6"/>
  <c r="W42" i="6"/>
  <c r="W41" i="6"/>
  <c r="W29" i="6"/>
  <c r="W28" i="6"/>
  <c r="W16" i="6"/>
  <c r="W15" i="6"/>
  <c r="U68" i="6"/>
  <c r="U67" i="6"/>
  <c r="U55" i="6"/>
  <c r="U54" i="6"/>
  <c r="U41" i="6"/>
  <c r="U29" i="6"/>
  <c r="U28" i="6"/>
  <c r="U16" i="6"/>
  <c r="U15" i="6"/>
  <c r="T68" i="6"/>
  <c r="T67" i="6"/>
  <c r="T55" i="6"/>
  <c r="T54" i="6"/>
  <c r="T42" i="6"/>
  <c r="T41" i="6"/>
  <c r="T29" i="6"/>
  <c r="T28" i="6"/>
  <c r="T16" i="6"/>
  <c r="T15" i="6"/>
  <c r="V16" i="6"/>
  <c r="V15" i="6"/>
  <c r="V71" i="6" l="1"/>
  <c r="K74" i="6" s="1"/>
  <c r="T71" i="6"/>
  <c r="K72" i="6" s="1"/>
  <c r="AA71" i="6"/>
  <c r="K77" i="6" s="1"/>
  <c r="Y71" i="6"/>
  <c r="F74" i="6" s="1"/>
  <c r="F75" i="6" s="1"/>
  <c r="F59" i="7" s="1"/>
  <c r="U71" i="6"/>
  <c r="K73" i="6" s="1"/>
  <c r="W71" i="6"/>
  <c r="X71" i="6"/>
  <c r="Z71" i="6"/>
  <c r="K76" i="6" s="1"/>
  <c r="AA81" i="12"/>
  <c r="Z81" i="12"/>
  <c r="Y81" i="12"/>
  <c r="X81" i="12"/>
  <c r="W81" i="12"/>
  <c r="V81" i="12"/>
  <c r="U81" i="12"/>
  <c r="T81" i="12"/>
  <c r="AA80" i="12"/>
  <c r="Z80" i="12"/>
  <c r="Y80" i="12"/>
  <c r="X80" i="12"/>
  <c r="W80" i="12"/>
  <c r="V80" i="12"/>
  <c r="U80" i="12"/>
  <c r="T80" i="12"/>
  <c r="AA29" i="19"/>
  <c r="Z29" i="19"/>
  <c r="Y29" i="19"/>
  <c r="X29" i="19"/>
  <c r="W29" i="19"/>
  <c r="V29" i="19"/>
  <c r="U29" i="19"/>
  <c r="T29" i="19"/>
  <c r="AA28" i="19"/>
  <c r="AA33" i="19" s="1"/>
  <c r="Z28" i="19"/>
  <c r="Z33" i="19" s="1"/>
  <c r="Y28" i="19"/>
  <c r="Y33" i="19" s="1"/>
  <c r="F36" i="19" s="1"/>
  <c r="X28" i="19"/>
  <c r="X33" i="19" s="1"/>
  <c r="W28" i="19"/>
  <c r="W33" i="19" s="1"/>
  <c r="V28" i="19"/>
  <c r="V33" i="19" s="1"/>
  <c r="U28" i="19"/>
  <c r="U33" i="19" s="1"/>
  <c r="T28" i="19"/>
  <c r="T33" i="19" s="1"/>
  <c r="AD22" i="19"/>
  <c r="AD21" i="19"/>
  <c r="AD20" i="19"/>
  <c r="AD19" i="19"/>
  <c r="AD18" i="19"/>
  <c r="AD17" i="19"/>
  <c r="AD16" i="19"/>
  <c r="AD15" i="19"/>
  <c r="AA16" i="19"/>
  <c r="Z16" i="19"/>
  <c r="Y16" i="19"/>
  <c r="X16" i="19"/>
  <c r="W16" i="19"/>
  <c r="V16" i="19"/>
  <c r="U16" i="19"/>
  <c r="T16" i="19"/>
  <c r="AD14" i="19"/>
  <c r="AA15" i="19"/>
  <c r="Z15" i="19"/>
  <c r="Y15" i="19"/>
  <c r="X15" i="19"/>
  <c r="W15" i="19"/>
  <c r="V15" i="19"/>
  <c r="U15" i="19"/>
  <c r="T15" i="19"/>
  <c r="AD13" i="19"/>
  <c r="AD12" i="19"/>
  <c r="AD11" i="19"/>
  <c r="AD10" i="19"/>
  <c r="AA55" i="18"/>
  <c r="Z55" i="18"/>
  <c r="Y55" i="18"/>
  <c r="X55" i="18"/>
  <c r="W55" i="18"/>
  <c r="V55" i="18"/>
  <c r="U55" i="18"/>
  <c r="T55" i="18"/>
  <c r="AA54" i="18"/>
  <c r="Z54" i="18"/>
  <c r="Y54" i="18"/>
  <c r="X54" i="18"/>
  <c r="W54" i="18"/>
  <c r="V54" i="18"/>
  <c r="U54" i="18"/>
  <c r="T54" i="18"/>
  <c r="AA42" i="18"/>
  <c r="Z42" i="18"/>
  <c r="Y42" i="18"/>
  <c r="X42" i="18"/>
  <c r="W42" i="18"/>
  <c r="V42" i="18"/>
  <c r="U42" i="18"/>
  <c r="T42" i="18"/>
  <c r="AA41" i="18"/>
  <c r="Z41" i="18"/>
  <c r="Y41" i="18"/>
  <c r="X41" i="18"/>
  <c r="W41" i="18"/>
  <c r="V41" i="18"/>
  <c r="U41" i="18"/>
  <c r="T41" i="18"/>
  <c r="AA29" i="18"/>
  <c r="Z29" i="18"/>
  <c r="Y29" i="18"/>
  <c r="X29" i="18"/>
  <c r="W29" i="18"/>
  <c r="V29" i="18"/>
  <c r="U29" i="18"/>
  <c r="T29" i="18"/>
  <c r="AA28" i="18"/>
  <c r="Z28" i="18"/>
  <c r="Y28" i="18"/>
  <c r="X28" i="18"/>
  <c r="W28" i="18"/>
  <c r="V28" i="18"/>
  <c r="U28" i="18"/>
  <c r="T28" i="18"/>
  <c r="AD22" i="18"/>
  <c r="AD21" i="18"/>
  <c r="AD20" i="18"/>
  <c r="AD19" i="18"/>
  <c r="AD18" i="18"/>
  <c r="AD17" i="18"/>
  <c r="AD16" i="18"/>
  <c r="AD15" i="18"/>
  <c r="AA16" i="18"/>
  <c r="Z16" i="18"/>
  <c r="Y16" i="18"/>
  <c r="X16" i="18"/>
  <c r="W16" i="18"/>
  <c r="V16" i="18"/>
  <c r="U16" i="18"/>
  <c r="T16" i="18"/>
  <c r="AD14" i="18"/>
  <c r="AA15" i="18"/>
  <c r="AA59" i="18" s="1"/>
  <c r="Z15" i="18"/>
  <c r="Z59" i="18" s="1"/>
  <c r="Y15" i="18"/>
  <c r="Y59" i="18" s="1"/>
  <c r="F61" i="18" s="1"/>
  <c r="X15" i="18"/>
  <c r="W15" i="18"/>
  <c r="W59" i="18" s="1"/>
  <c r="V15" i="18"/>
  <c r="U15" i="18"/>
  <c r="U59" i="18" s="1"/>
  <c r="T15" i="18"/>
  <c r="AD13" i="18"/>
  <c r="AD12" i="18"/>
  <c r="AD11" i="18"/>
  <c r="AD10" i="18"/>
  <c r="AA55" i="17"/>
  <c r="Z55" i="17"/>
  <c r="Y55" i="17"/>
  <c r="X55" i="17"/>
  <c r="W55" i="17"/>
  <c r="V55" i="17"/>
  <c r="U55" i="17"/>
  <c r="T55" i="17"/>
  <c r="AA54" i="17"/>
  <c r="Z54" i="17"/>
  <c r="Y54" i="17"/>
  <c r="X54" i="17"/>
  <c r="W54" i="17"/>
  <c r="V54" i="17"/>
  <c r="U54" i="17"/>
  <c r="T54" i="17"/>
  <c r="AA42" i="17"/>
  <c r="Z42" i="17"/>
  <c r="Y42" i="17"/>
  <c r="X42" i="17"/>
  <c r="W42" i="17"/>
  <c r="V42" i="17"/>
  <c r="U42" i="17"/>
  <c r="T42" i="17"/>
  <c r="AA41" i="17"/>
  <c r="Z41" i="17"/>
  <c r="Y41" i="17"/>
  <c r="X41" i="17"/>
  <c r="W41" i="17"/>
  <c r="V41" i="17"/>
  <c r="U41" i="17"/>
  <c r="T41" i="17"/>
  <c r="AA29" i="17"/>
  <c r="Z29" i="17"/>
  <c r="Y29" i="17"/>
  <c r="X29" i="17"/>
  <c r="W29" i="17"/>
  <c r="V29" i="17"/>
  <c r="U29" i="17"/>
  <c r="T29" i="17"/>
  <c r="AA28" i="17"/>
  <c r="Z28" i="17"/>
  <c r="Y28" i="17"/>
  <c r="X28" i="17"/>
  <c r="W28" i="17"/>
  <c r="V28" i="17"/>
  <c r="U28" i="17"/>
  <c r="T28" i="17"/>
  <c r="AD22" i="17"/>
  <c r="AD21" i="17"/>
  <c r="AD20" i="17"/>
  <c r="AD19" i="17"/>
  <c r="AD18" i="17"/>
  <c r="AD17" i="17"/>
  <c r="AD16" i="17"/>
  <c r="AD15" i="17"/>
  <c r="AA16" i="17"/>
  <c r="Z16" i="17"/>
  <c r="Y16" i="17"/>
  <c r="X16" i="17"/>
  <c r="W16" i="17"/>
  <c r="V16" i="17"/>
  <c r="U16" i="17"/>
  <c r="T16" i="17"/>
  <c r="AD14" i="17"/>
  <c r="AA15" i="17"/>
  <c r="Z15" i="17"/>
  <c r="Y15" i="17"/>
  <c r="X15" i="17"/>
  <c r="W15" i="17"/>
  <c r="V15" i="17"/>
  <c r="U15" i="17"/>
  <c r="T15" i="17"/>
  <c r="AD13" i="17"/>
  <c r="AD12" i="17"/>
  <c r="AD11" i="17"/>
  <c r="AD10" i="17"/>
  <c r="AA55" i="16"/>
  <c r="Z55" i="16"/>
  <c r="Y55" i="16"/>
  <c r="X55" i="16"/>
  <c r="W55" i="16"/>
  <c r="V55" i="16"/>
  <c r="U55" i="16"/>
  <c r="T55" i="16"/>
  <c r="AA54" i="16"/>
  <c r="Z54" i="16"/>
  <c r="Y54" i="16"/>
  <c r="X54" i="16"/>
  <c r="W54" i="16"/>
  <c r="V54" i="16"/>
  <c r="U54" i="16"/>
  <c r="T54" i="16"/>
  <c r="AA42" i="16"/>
  <c r="Z42" i="16"/>
  <c r="Y42" i="16"/>
  <c r="X42" i="16"/>
  <c r="W42" i="16"/>
  <c r="V42" i="16"/>
  <c r="U42" i="16"/>
  <c r="T42" i="16"/>
  <c r="AA41" i="16"/>
  <c r="K64" i="16" s="1"/>
  <c r="M64" i="16" s="1"/>
  <c r="Z41" i="16"/>
  <c r="Y41" i="16"/>
  <c r="X41" i="16"/>
  <c r="W41" i="16"/>
  <c r="V41" i="16"/>
  <c r="U41" i="16"/>
  <c r="T41" i="16"/>
  <c r="AA29" i="16"/>
  <c r="Z29" i="16"/>
  <c r="Y29" i="16"/>
  <c r="X29" i="16"/>
  <c r="W29" i="16"/>
  <c r="V29" i="16"/>
  <c r="U29" i="16"/>
  <c r="T29" i="16"/>
  <c r="AA28" i="16"/>
  <c r="Z28" i="16"/>
  <c r="Y28" i="16"/>
  <c r="X28" i="16"/>
  <c r="W28" i="16"/>
  <c r="V28" i="16"/>
  <c r="U28" i="16"/>
  <c r="T28" i="16"/>
  <c r="AD22" i="16"/>
  <c r="AD21" i="16"/>
  <c r="AD20" i="16"/>
  <c r="AD19" i="16"/>
  <c r="AD18" i="16"/>
  <c r="AD17" i="16"/>
  <c r="AD16" i="16"/>
  <c r="AD15" i="16"/>
  <c r="AA16" i="16"/>
  <c r="Z16" i="16"/>
  <c r="Y16" i="16"/>
  <c r="X16" i="16"/>
  <c r="W16" i="16"/>
  <c r="V16" i="16"/>
  <c r="U16" i="16"/>
  <c r="T16" i="16"/>
  <c r="AD14" i="16"/>
  <c r="AA15" i="16"/>
  <c r="Z15" i="16"/>
  <c r="Y15" i="16"/>
  <c r="X15" i="16"/>
  <c r="W15" i="16"/>
  <c r="V15" i="16"/>
  <c r="U15" i="16"/>
  <c r="T15" i="16"/>
  <c r="K59" i="16" s="1"/>
  <c r="AD13" i="16"/>
  <c r="AD12" i="16"/>
  <c r="AD11" i="16"/>
  <c r="AD10" i="16"/>
  <c r="AA55" i="15"/>
  <c r="Z55" i="15"/>
  <c r="Y55" i="15"/>
  <c r="X55" i="15"/>
  <c r="W55" i="15"/>
  <c r="V55" i="15"/>
  <c r="U55" i="15"/>
  <c r="T55" i="15"/>
  <c r="AA54" i="15"/>
  <c r="Z54" i="15"/>
  <c r="Y54" i="15"/>
  <c r="X54" i="15"/>
  <c r="W54" i="15"/>
  <c r="V54" i="15"/>
  <c r="U54" i="15"/>
  <c r="T54" i="15"/>
  <c r="AA42" i="15"/>
  <c r="Z42" i="15"/>
  <c r="Y42" i="15"/>
  <c r="X42" i="15"/>
  <c r="W42" i="15"/>
  <c r="V42" i="15"/>
  <c r="U42" i="15"/>
  <c r="T42" i="15"/>
  <c r="AA41" i="15"/>
  <c r="Z41" i="15"/>
  <c r="Y41" i="15"/>
  <c r="X41" i="15"/>
  <c r="W41" i="15"/>
  <c r="V41" i="15"/>
  <c r="U41" i="15"/>
  <c r="T41" i="15"/>
  <c r="K59" i="15" s="1"/>
  <c r="M59" i="15" s="1"/>
  <c r="AA29" i="15"/>
  <c r="Z29" i="15"/>
  <c r="Y29" i="15"/>
  <c r="X29" i="15"/>
  <c r="W29" i="15"/>
  <c r="V29" i="15"/>
  <c r="U29" i="15"/>
  <c r="T29" i="15"/>
  <c r="AA28" i="15"/>
  <c r="Z28" i="15"/>
  <c r="Y28" i="15"/>
  <c r="X28" i="15"/>
  <c r="W28" i="15"/>
  <c r="V28" i="15"/>
  <c r="U28" i="15"/>
  <c r="T28" i="15"/>
  <c r="AD22" i="15"/>
  <c r="AD21" i="15"/>
  <c r="AD20" i="15"/>
  <c r="AD19" i="15"/>
  <c r="AD18" i="15"/>
  <c r="AD17" i="15"/>
  <c r="AD16" i="15"/>
  <c r="AD15" i="15"/>
  <c r="AA16" i="15"/>
  <c r="Z16" i="15"/>
  <c r="Y16" i="15"/>
  <c r="X16" i="15"/>
  <c r="W16" i="15"/>
  <c r="V16" i="15"/>
  <c r="U16" i="15"/>
  <c r="T16" i="15"/>
  <c r="AD14" i="15"/>
  <c r="AA15" i="15"/>
  <c r="Z15" i="15"/>
  <c r="Y15" i="15"/>
  <c r="X15" i="15"/>
  <c r="W15" i="15"/>
  <c r="V15" i="15"/>
  <c r="U15" i="15"/>
  <c r="T15" i="15"/>
  <c r="AD13" i="15"/>
  <c r="AD12" i="15"/>
  <c r="AD11" i="15"/>
  <c r="AD10" i="15"/>
  <c r="AA55" i="13"/>
  <c r="Z55" i="13"/>
  <c r="Y55" i="13"/>
  <c r="X55" i="13"/>
  <c r="W55" i="13"/>
  <c r="V55" i="13"/>
  <c r="U55" i="13"/>
  <c r="T55" i="13"/>
  <c r="AA54" i="13"/>
  <c r="Z54" i="13"/>
  <c r="Y54" i="13"/>
  <c r="X54" i="13"/>
  <c r="W54" i="13"/>
  <c r="V54" i="13"/>
  <c r="U54" i="13"/>
  <c r="T54" i="13"/>
  <c r="AA42" i="13"/>
  <c r="Z42" i="13"/>
  <c r="Y42" i="13"/>
  <c r="X42" i="13"/>
  <c r="W42" i="13"/>
  <c r="V42" i="13"/>
  <c r="U42" i="13"/>
  <c r="T42" i="13"/>
  <c r="AA41" i="13"/>
  <c r="Z41" i="13"/>
  <c r="Y41" i="13"/>
  <c r="X41" i="13"/>
  <c r="W41" i="13"/>
  <c r="V41" i="13"/>
  <c r="U41" i="13"/>
  <c r="K60" i="13" s="1"/>
  <c r="T41" i="13"/>
  <c r="AA29" i="13"/>
  <c r="Z29" i="13"/>
  <c r="Y29" i="13"/>
  <c r="X29" i="13"/>
  <c r="W29" i="13"/>
  <c r="V29" i="13"/>
  <c r="U29" i="13"/>
  <c r="T29" i="13"/>
  <c r="AA28" i="13"/>
  <c r="Z28" i="13"/>
  <c r="Y28" i="13"/>
  <c r="X28" i="13"/>
  <c r="W28" i="13"/>
  <c r="V28" i="13"/>
  <c r="U28" i="13"/>
  <c r="T28" i="13"/>
  <c r="AD22" i="13"/>
  <c r="AD21" i="13"/>
  <c r="AD20" i="13"/>
  <c r="AD19" i="13"/>
  <c r="AD18" i="13"/>
  <c r="AD17" i="13"/>
  <c r="AD16" i="13"/>
  <c r="AD15" i="13"/>
  <c r="AA16" i="13"/>
  <c r="Z16" i="13"/>
  <c r="Y16" i="13"/>
  <c r="X16" i="13"/>
  <c r="W16" i="13"/>
  <c r="V16" i="13"/>
  <c r="U16" i="13"/>
  <c r="T16" i="13"/>
  <c r="AD14" i="13"/>
  <c r="AA15" i="13"/>
  <c r="Z15" i="13"/>
  <c r="Y15" i="13"/>
  <c r="X15" i="13"/>
  <c r="W15" i="13"/>
  <c r="V15" i="13"/>
  <c r="U15" i="13"/>
  <c r="T15" i="13"/>
  <c r="AD13" i="13"/>
  <c r="AD12" i="13"/>
  <c r="AD11" i="13"/>
  <c r="AD10" i="13"/>
  <c r="AA68" i="12"/>
  <c r="Z68" i="12"/>
  <c r="Y68" i="12"/>
  <c r="X68" i="12"/>
  <c r="W68" i="12"/>
  <c r="V68" i="12"/>
  <c r="U68" i="12"/>
  <c r="T68" i="12"/>
  <c r="AA67" i="12"/>
  <c r="Z67" i="12"/>
  <c r="Y67" i="12"/>
  <c r="X67" i="12"/>
  <c r="W67" i="12"/>
  <c r="V67" i="12"/>
  <c r="U67" i="12"/>
  <c r="T67" i="12"/>
  <c r="AA55" i="12"/>
  <c r="Z55" i="12"/>
  <c r="Y55" i="12"/>
  <c r="X55" i="12"/>
  <c r="W55" i="12"/>
  <c r="V55" i="12"/>
  <c r="U55" i="12"/>
  <c r="T55" i="12"/>
  <c r="AA54" i="12"/>
  <c r="Z54" i="12"/>
  <c r="Y54" i="12"/>
  <c r="X54" i="12"/>
  <c r="W54" i="12"/>
  <c r="V54" i="12"/>
  <c r="U54" i="12"/>
  <c r="T54" i="12"/>
  <c r="AA42" i="12"/>
  <c r="Z42" i="12"/>
  <c r="Y42" i="12"/>
  <c r="X42" i="12"/>
  <c r="W42" i="12"/>
  <c r="V42" i="12"/>
  <c r="U42" i="12"/>
  <c r="T42" i="12"/>
  <c r="AA41" i="12"/>
  <c r="Z41" i="12"/>
  <c r="Y41" i="12"/>
  <c r="X41" i="12"/>
  <c r="W41" i="12"/>
  <c r="V41" i="12"/>
  <c r="U41" i="12"/>
  <c r="T41" i="12"/>
  <c r="AA29" i="12"/>
  <c r="Z29" i="12"/>
  <c r="Y29" i="12"/>
  <c r="X29" i="12"/>
  <c r="W29" i="12"/>
  <c r="V29" i="12"/>
  <c r="U29" i="12"/>
  <c r="T29" i="12"/>
  <c r="AA28" i="12"/>
  <c r="Z28" i="12"/>
  <c r="Y28" i="12"/>
  <c r="X28" i="12"/>
  <c r="W28" i="12"/>
  <c r="V28" i="12"/>
  <c r="U28" i="12"/>
  <c r="T28" i="12"/>
  <c r="AD22" i="12"/>
  <c r="AD21" i="12"/>
  <c r="AD20" i="12"/>
  <c r="AD19" i="12"/>
  <c r="AD18" i="12"/>
  <c r="AD17" i="12"/>
  <c r="AD16" i="12"/>
  <c r="AD15" i="12"/>
  <c r="AA16" i="12"/>
  <c r="Z16" i="12"/>
  <c r="Y16" i="12"/>
  <c r="X16" i="12"/>
  <c r="W16" i="12"/>
  <c r="V16" i="12"/>
  <c r="U16" i="12"/>
  <c r="T16" i="12"/>
  <c r="AD14" i="12"/>
  <c r="AA15" i="12"/>
  <c r="Z15" i="12"/>
  <c r="Z85" i="12" s="1"/>
  <c r="Y15" i="12"/>
  <c r="X15" i="12"/>
  <c r="W15" i="12"/>
  <c r="V15" i="12"/>
  <c r="U15" i="12"/>
  <c r="T15" i="12"/>
  <c r="AD13" i="12"/>
  <c r="AD12" i="12"/>
  <c r="AD11" i="12"/>
  <c r="AD10" i="12"/>
  <c r="AA55" i="11"/>
  <c r="Z55" i="11"/>
  <c r="Y55" i="11"/>
  <c r="X55" i="11"/>
  <c r="W55" i="11"/>
  <c r="V55" i="11"/>
  <c r="U55" i="11"/>
  <c r="T55" i="11"/>
  <c r="AA54" i="11"/>
  <c r="Z54" i="11"/>
  <c r="Y54" i="11"/>
  <c r="X54" i="11"/>
  <c r="W54" i="11"/>
  <c r="V54" i="11"/>
  <c r="U54" i="11"/>
  <c r="T54" i="11"/>
  <c r="AA42" i="11"/>
  <c r="Z42" i="11"/>
  <c r="Y42" i="11"/>
  <c r="X42" i="11"/>
  <c r="W42" i="11"/>
  <c r="V42" i="11"/>
  <c r="U42" i="11"/>
  <c r="T42" i="11"/>
  <c r="AA41" i="11"/>
  <c r="Z41" i="11"/>
  <c r="Y41" i="11"/>
  <c r="X41" i="11"/>
  <c r="W41" i="11"/>
  <c r="V41" i="11"/>
  <c r="U41" i="11"/>
  <c r="T41" i="11"/>
  <c r="AA29" i="11"/>
  <c r="Z29" i="11"/>
  <c r="Y29" i="11"/>
  <c r="X29" i="11"/>
  <c r="W29" i="11"/>
  <c r="V29" i="11"/>
  <c r="U29" i="11"/>
  <c r="T29" i="11"/>
  <c r="AA28" i="11"/>
  <c r="Z28" i="11"/>
  <c r="Y28" i="11"/>
  <c r="X28" i="11"/>
  <c r="W28" i="11"/>
  <c r="V28" i="11"/>
  <c r="U28" i="11"/>
  <c r="T28" i="11"/>
  <c r="AD22" i="11"/>
  <c r="AD21" i="11"/>
  <c r="AD20" i="11"/>
  <c r="AD19" i="11"/>
  <c r="AD18" i="11"/>
  <c r="AD17" i="11"/>
  <c r="AD16" i="11"/>
  <c r="AD15" i="11"/>
  <c r="AA16" i="11"/>
  <c r="Z16" i="11"/>
  <c r="Y16" i="11"/>
  <c r="X16" i="11"/>
  <c r="W16" i="11"/>
  <c r="V16" i="11"/>
  <c r="U16" i="11"/>
  <c r="T16" i="11"/>
  <c r="AD14" i="11"/>
  <c r="AA15" i="11"/>
  <c r="AA60" i="11" s="1"/>
  <c r="Z15" i="11"/>
  <c r="Z60" i="11" s="1"/>
  <c r="Y15" i="11"/>
  <c r="Y60" i="11" s="1"/>
  <c r="F61" i="11" s="1"/>
  <c r="X15" i="11"/>
  <c r="X60" i="11" s="1"/>
  <c r="W15" i="11"/>
  <c r="W60" i="11" s="1"/>
  <c r="V15" i="11"/>
  <c r="V60" i="11" s="1"/>
  <c r="U15" i="11"/>
  <c r="U60" i="11" s="1"/>
  <c r="T15" i="11"/>
  <c r="T60" i="11" s="1"/>
  <c r="AD13" i="11"/>
  <c r="AD12" i="11"/>
  <c r="AD11" i="11"/>
  <c r="AD10" i="11"/>
  <c r="AA55" i="10"/>
  <c r="Z55" i="10"/>
  <c r="Y55" i="10"/>
  <c r="X55" i="10"/>
  <c r="W55" i="10"/>
  <c r="V55" i="10"/>
  <c r="U55" i="10"/>
  <c r="T55" i="10"/>
  <c r="AA54" i="10"/>
  <c r="Z54" i="10"/>
  <c r="Y54" i="10"/>
  <c r="X54" i="10"/>
  <c r="W54" i="10"/>
  <c r="V54" i="10"/>
  <c r="U54" i="10"/>
  <c r="T54" i="10"/>
  <c r="AA42" i="10"/>
  <c r="Z42" i="10"/>
  <c r="Y42" i="10"/>
  <c r="X42" i="10"/>
  <c r="W42" i="10"/>
  <c r="V42" i="10"/>
  <c r="U42" i="10"/>
  <c r="T42" i="10"/>
  <c r="AA41" i="10"/>
  <c r="Z41" i="10"/>
  <c r="Y41" i="10"/>
  <c r="X41" i="10"/>
  <c r="W41" i="10"/>
  <c r="V41" i="10"/>
  <c r="U41" i="10"/>
  <c r="T41" i="10"/>
  <c r="K59" i="10" s="1"/>
  <c r="AA29" i="10"/>
  <c r="Z29" i="10"/>
  <c r="Y29" i="10"/>
  <c r="X29" i="10"/>
  <c r="W29" i="10"/>
  <c r="V29" i="10"/>
  <c r="U29" i="10"/>
  <c r="T29" i="10"/>
  <c r="AA28" i="10"/>
  <c r="Z28" i="10"/>
  <c r="Y28" i="10"/>
  <c r="X28" i="10"/>
  <c r="W28" i="10"/>
  <c r="V28" i="10"/>
  <c r="U28" i="10"/>
  <c r="T28" i="10"/>
  <c r="AD22" i="10"/>
  <c r="AD21" i="10"/>
  <c r="AD20" i="10"/>
  <c r="AD19" i="10"/>
  <c r="AD18" i="10"/>
  <c r="AD17" i="10"/>
  <c r="AD16" i="10"/>
  <c r="AD15" i="10"/>
  <c r="AA16" i="10"/>
  <c r="Z16" i="10"/>
  <c r="Y16" i="10"/>
  <c r="X16" i="10"/>
  <c r="W16" i="10"/>
  <c r="V16" i="10"/>
  <c r="U16" i="10"/>
  <c r="T16" i="10"/>
  <c r="AD14" i="10"/>
  <c r="AA15" i="10"/>
  <c r="Z15" i="10"/>
  <c r="Y15" i="10"/>
  <c r="X15" i="10"/>
  <c r="W15" i="10"/>
  <c r="V15" i="10"/>
  <c r="U15" i="10"/>
  <c r="T15" i="10"/>
  <c r="AD13" i="10"/>
  <c r="AD12" i="10"/>
  <c r="AD11" i="10"/>
  <c r="AD10" i="10"/>
  <c r="AA55" i="9"/>
  <c r="Z55" i="9"/>
  <c r="Y55" i="9"/>
  <c r="X55" i="9"/>
  <c r="T55" i="9"/>
  <c r="AA54" i="9"/>
  <c r="Z54" i="9"/>
  <c r="Y54" i="9"/>
  <c r="X54" i="9"/>
  <c r="K61" i="9"/>
  <c r="U60" i="9"/>
  <c r="K60" i="9" s="1"/>
  <c r="T54" i="9"/>
  <c r="AA42" i="9"/>
  <c r="Z42" i="9"/>
  <c r="Y42" i="9"/>
  <c r="X42" i="9"/>
  <c r="W42" i="9"/>
  <c r="V42" i="9"/>
  <c r="U42" i="9"/>
  <c r="T42" i="9"/>
  <c r="AA41" i="9"/>
  <c r="Z41" i="9"/>
  <c r="Y41" i="9"/>
  <c r="X41" i="9"/>
  <c r="W41" i="9"/>
  <c r="V41" i="9"/>
  <c r="U41" i="9"/>
  <c r="T41" i="9"/>
  <c r="AA29" i="9"/>
  <c r="Z29" i="9"/>
  <c r="Y29" i="9"/>
  <c r="X29" i="9"/>
  <c r="W29" i="9"/>
  <c r="V29" i="9"/>
  <c r="U29" i="9"/>
  <c r="T29" i="9"/>
  <c r="AA28" i="9"/>
  <c r="Z28" i="9"/>
  <c r="Y28" i="9"/>
  <c r="X28" i="9"/>
  <c r="W28" i="9"/>
  <c r="V28" i="9"/>
  <c r="U28" i="9"/>
  <c r="T28" i="9"/>
  <c r="AD22" i="9"/>
  <c r="AD21" i="9"/>
  <c r="AD20" i="9"/>
  <c r="AD19" i="9"/>
  <c r="AD18" i="9"/>
  <c r="AD17" i="9"/>
  <c r="AD16" i="9"/>
  <c r="AD15" i="9"/>
  <c r="AA16" i="9"/>
  <c r="Z16" i="9"/>
  <c r="Y16" i="9"/>
  <c r="X16" i="9"/>
  <c r="W16" i="9"/>
  <c r="V16" i="9"/>
  <c r="U16" i="9"/>
  <c r="T16" i="9"/>
  <c r="AD14" i="9"/>
  <c r="AA15" i="9"/>
  <c r="Z15" i="9"/>
  <c r="Y15" i="9"/>
  <c r="X15" i="9"/>
  <c r="W15" i="9"/>
  <c r="V15" i="9"/>
  <c r="U15" i="9"/>
  <c r="T15" i="9"/>
  <c r="AD13" i="9"/>
  <c r="AD12" i="9"/>
  <c r="AD11" i="9"/>
  <c r="AD10" i="9"/>
  <c r="Q16" i="6"/>
  <c r="Q15" i="6"/>
  <c r="X15" i="8"/>
  <c r="T16" i="8"/>
  <c r="T15" i="8"/>
  <c r="AA55" i="8"/>
  <c r="Z55" i="8"/>
  <c r="Y55" i="8"/>
  <c r="X55" i="8"/>
  <c r="W55" i="8"/>
  <c r="V55" i="8"/>
  <c r="U55" i="8"/>
  <c r="T55" i="8"/>
  <c r="AA54" i="8"/>
  <c r="Z54" i="8"/>
  <c r="Y54" i="8"/>
  <c r="X54" i="8"/>
  <c r="W54" i="8"/>
  <c r="V54" i="8"/>
  <c r="U54" i="8"/>
  <c r="T54" i="8"/>
  <c r="AA42" i="8"/>
  <c r="Z42" i="8"/>
  <c r="Y42" i="8"/>
  <c r="X42" i="8"/>
  <c r="W42" i="8"/>
  <c r="V42" i="8"/>
  <c r="U42" i="8"/>
  <c r="T42" i="8"/>
  <c r="AA41" i="8"/>
  <c r="Z41" i="8"/>
  <c r="Y41" i="8"/>
  <c r="X41" i="8"/>
  <c r="W41" i="8"/>
  <c r="V41" i="8"/>
  <c r="U41" i="8"/>
  <c r="T41" i="8"/>
  <c r="AA29" i="8"/>
  <c r="Z29" i="8"/>
  <c r="Y29" i="8"/>
  <c r="X29" i="8"/>
  <c r="W29" i="8"/>
  <c r="V29" i="8"/>
  <c r="U29" i="8"/>
  <c r="T29" i="8"/>
  <c r="AA28" i="8"/>
  <c r="Z28" i="8"/>
  <c r="Y28" i="8"/>
  <c r="X28" i="8"/>
  <c r="W28" i="8"/>
  <c r="V28" i="8"/>
  <c r="U28" i="8"/>
  <c r="T28" i="8"/>
  <c r="AD22" i="8"/>
  <c r="AD21" i="8"/>
  <c r="AD20" i="8"/>
  <c r="AD19" i="8"/>
  <c r="AD18" i="8"/>
  <c r="AD17" i="8"/>
  <c r="AD16" i="8"/>
  <c r="AA16" i="8"/>
  <c r="Z16" i="8"/>
  <c r="Y16" i="8"/>
  <c r="X16" i="8"/>
  <c r="W16" i="8"/>
  <c r="V16" i="8"/>
  <c r="U16" i="8"/>
  <c r="AD15" i="8"/>
  <c r="AA15" i="8"/>
  <c r="Z15" i="8"/>
  <c r="Y15" i="8"/>
  <c r="W15" i="8"/>
  <c r="V15" i="8"/>
  <c r="U15" i="8"/>
  <c r="AD14" i="8"/>
  <c r="AD13" i="8"/>
  <c r="AD12" i="8"/>
  <c r="AD11" i="8"/>
  <c r="AD10" i="8"/>
  <c r="T15" i="7"/>
  <c r="X15" i="7"/>
  <c r="W15" i="7"/>
  <c r="U15" i="7"/>
  <c r="AA55" i="7"/>
  <c r="Z55" i="7"/>
  <c r="Y55" i="7"/>
  <c r="X55" i="7"/>
  <c r="W55" i="7"/>
  <c r="V55" i="7"/>
  <c r="U55" i="7"/>
  <c r="T55" i="7"/>
  <c r="AA54" i="7"/>
  <c r="Z54" i="7"/>
  <c r="Y54" i="7"/>
  <c r="X54" i="7"/>
  <c r="W54" i="7"/>
  <c r="V54" i="7"/>
  <c r="U54" i="7"/>
  <c r="T54" i="7"/>
  <c r="AA42" i="7"/>
  <c r="Z42" i="7"/>
  <c r="Y42" i="7"/>
  <c r="X42" i="7"/>
  <c r="W42" i="7"/>
  <c r="U42" i="7"/>
  <c r="T42" i="7"/>
  <c r="AA41" i="7"/>
  <c r="Z41" i="7"/>
  <c r="Y41" i="7"/>
  <c r="X41" i="7"/>
  <c r="W41" i="7"/>
  <c r="U41" i="7"/>
  <c r="AA29" i="7"/>
  <c r="Z29" i="7"/>
  <c r="Y29" i="7"/>
  <c r="X29" i="7"/>
  <c r="W29" i="7"/>
  <c r="U29" i="7"/>
  <c r="T29" i="7"/>
  <c r="AA28" i="7"/>
  <c r="Z28" i="7"/>
  <c r="Y28" i="7"/>
  <c r="X28" i="7"/>
  <c r="W28" i="7"/>
  <c r="U28" i="7"/>
  <c r="T28" i="7"/>
  <c r="AD22" i="7"/>
  <c r="AD21" i="7"/>
  <c r="AD20" i="7"/>
  <c r="AD19" i="7"/>
  <c r="AD18" i="7"/>
  <c r="AD17" i="7"/>
  <c r="AD16" i="7"/>
  <c r="AD15" i="7"/>
  <c r="AA16" i="7"/>
  <c r="Z16" i="7"/>
  <c r="Y16" i="7"/>
  <c r="X16" i="7"/>
  <c r="W16" i="7"/>
  <c r="V16" i="7"/>
  <c r="U16" i="7"/>
  <c r="T16" i="7"/>
  <c r="AD14" i="7"/>
  <c r="AA15" i="7"/>
  <c r="Z15" i="7"/>
  <c r="Y15" i="7"/>
  <c r="AD13" i="7"/>
  <c r="AD12" i="7"/>
  <c r="AD11" i="7"/>
  <c r="AD10" i="7"/>
  <c r="Q68" i="6"/>
  <c r="Q67" i="6"/>
  <c r="Q55" i="6"/>
  <c r="Q54" i="6"/>
  <c r="Q42" i="6"/>
  <c r="Q41" i="6"/>
  <c r="Q29" i="6"/>
  <c r="Q28" i="6"/>
  <c r="Q55" i="9"/>
  <c r="Q54" i="9"/>
  <c r="P52" i="9"/>
  <c r="N52" i="9"/>
  <c r="L52" i="9"/>
  <c r="J52" i="9"/>
  <c r="H52" i="9"/>
  <c r="F52" i="9"/>
  <c r="D52" i="9"/>
  <c r="P49" i="9"/>
  <c r="N49" i="9"/>
  <c r="L49" i="9"/>
  <c r="J49" i="9"/>
  <c r="H49" i="9"/>
  <c r="F49" i="9"/>
  <c r="D49" i="9"/>
  <c r="E44" i="9"/>
  <c r="C8" i="6"/>
  <c r="E8" i="6"/>
  <c r="G8" i="6"/>
  <c r="Q29" i="19"/>
  <c r="Q28" i="19"/>
  <c r="P26" i="19"/>
  <c r="N26" i="19"/>
  <c r="L26" i="19"/>
  <c r="J26" i="19"/>
  <c r="H26" i="19"/>
  <c r="F26" i="19"/>
  <c r="D26" i="19"/>
  <c r="P23" i="19"/>
  <c r="N23" i="19"/>
  <c r="L23" i="19"/>
  <c r="J23" i="19"/>
  <c r="I27" i="19" s="1"/>
  <c r="H23" i="19"/>
  <c r="F23" i="19"/>
  <c r="D23" i="19"/>
  <c r="E18" i="19"/>
  <c r="M21" i="19" s="1"/>
  <c r="E45" i="18"/>
  <c r="C47" i="18"/>
  <c r="E47" i="18"/>
  <c r="G47" i="18"/>
  <c r="I47" i="18"/>
  <c r="K47" i="18"/>
  <c r="M47" i="18"/>
  <c r="O47" i="18"/>
  <c r="D49" i="18"/>
  <c r="F49" i="18"/>
  <c r="H49" i="18"/>
  <c r="J49" i="18"/>
  <c r="L49" i="18"/>
  <c r="N49" i="18"/>
  <c r="P49" i="18"/>
  <c r="D52" i="18"/>
  <c r="F52" i="18"/>
  <c r="H52" i="18"/>
  <c r="J52" i="18"/>
  <c r="I53" i="18" s="1"/>
  <c r="L52" i="18"/>
  <c r="N52" i="18"/>
  <c r="P52" i="18"/>
  <c r="Q54" i="18"/>
  <c r="Q55" i="18"/>
  <c r="E45" i="17"/>
  <c r="C47" i="17"/>
  <c r="E47" i="17"/>
  <c r="G47" i="17"/>
  <c r="I47" i="17"/>
  <c r="K47" i="17"/>
  <c r="M47" i="17"/>
  <c r="O47" i="17"/>
  <c r="D49" i="17"/>
  <c r="F49" i="17"/>
  <c r="H49" i="17"/>
  <c r="J49" i="17"/>
  <c r="L49" i="17"/>
  <c r="N49" i="17"/>
  <c r="P49" i="17"/>
  <c r="D52" i="17"/>
  <c r="F52" i="17"/>
  <c r="H52" i="17"/>
  <c r="J52" i="17"/>
  <c r="L52" i="17"/>
  <c r="N52" i="17"/>
  <c r="P52" i="17"/>
  <c r="Q54" i="17"/>
  <c r="Q55" i="17"/>
  <c r="E45" i="16"/>
  <c r="C47" i="16"/>
  <c r="E47" i="16"/>
  <c r="G47" i="16"/>
  <c r="I47" i="16"/>
  <c r="K47" i="16"/>
  <c r="M47" i="16"/>
  <c r="O47" i="16"/>
  <c r="D49" i="16"/>
  <c r="F49" i="16"/>
  <c r="H49" i="16"/>
  <c r="J49" i="16"/>
  <c r="L49" i="16"/>
  <c r="N49" i="16"/>
  <c r="P49" i="16"/>
  <c r="D52" i="16"/>
  <c r="F52" i="16"/>
  <c r="H52" i="16"/>
  <c r="J52" i="16"/>
  <c r="L52" i="16"/>
  <c r="N52" i="16"/>
  <c r="P52" i="16"/>
  <c r="O53" i="16"/>
  <c r="Q54" i="16"/>
  <c r="Q55" i="16"/>
  <c r="E45" i="15"/>
  <c r="C47" i="15"/>
  <c r="E47" i="15"/>
  <c r="G47" i="15"/>
  <c r="I47" i="15"/>
  <c r="K47" i="15"/>
  <c r="M47" i="15"/>
  <c r="O47" i="15"/>
  <c r="D49" i="15"/>
  <c r="F49" i="15"/>
  <c r="H49" i="15"/>
  <c r="G53" i="15" s="1"/>
  <c r="J49" i="15"/>
  <c r="I53" i="15" s="1"/>
  <c r="L49" i="15"/>
  <c r="N49" i="15"/>
  <c r="P49" i="15"/>
  <c r="D52" i="15"/>
  <c r="F52" i="15"/>
  <c r="E53" i="15" s="1"/>
  <c r="H52" i="15"/>
  <c r="J52" i="15"/>
  <c r="L52" i="15"/>
  <c r="N52" i="15"/>
  <c r="M53" i="15" s="1"/>
  <c r="P52" i="15"/>
  <c r="O53" i="15"/>
  <c r="Q54" i="15"/>
  <c r="Q55" i="15"/>
  <c r="E45" i="13"/>
  <c r="C47" i="13"/>
  <c r="E47" i="13"/>
  <c r="G47" i="13"/>
  <c r="I47" i="13"/>
  <c r="K47" i="13"/>
  <c r="M47" i="13"/>
  <c r="O47" i="13"/>
  <c r="D49" i="13"/>
  <c r="C53" i="13" s="1"/>
  <c r="F49" i="13"/>
  <c r="H49" i="13"/>
  <c r="J49" i="13"/>
  <c r="L49" i="13"/>
  <c r="K53" i="13" s="1"/>
  <c r="N49" i="13"/>
  <c r="P49" i="13"/>
  <c r="O53" i="13" s="1"/>
  <c r="D52" i="13"/>
  <c r="F52" i="13"/>
  <c r="E53" i="13" s="1"/>
  <c r="H52" i="13"/>
  <c r="G53" i="13" s="1"/>
  <c r="J52" i="13"/>
  <c r="I53" i="13" s="1"/>
  <c r="L52" i="13"/>
  <c r="N52" i="13"/>
  <c r="M53" i="13" s="1"/>
  <c r="P52" i="13"/>
  <c r="Q54" i="13"/>
  <c r="Q55" i="13"/>
  <c r="E71" i="12"/>
  <c r="C73" i="12"/>
  <c r="E73" i="12"/>
  <c r="G73" i="12"/>
  <c r="I73" i="12"/>
  <c r="K73" i="12"/>
  <c r="M73" i="12"/>
  <c r="O73" i="12"/>
  <c r="D75" i="12"/>
  <c r="F75" i="12"/>
  <c r="H75" i="12"/>
  <c r="J75" i="12"/>
  <c r="L75" i="12"/>
  <c r="N75" i="12"/>
  <c r="P75" i="12"/>
  <c r="D78" i="12"/>
  <c r="F78" i="12"/>
  <c r="H78" i="12"/>
  <c r="G79" i="12" s="1"/>
  <c r="J78" i="12"/>
  <c r="L78" i="12"/>
  <c r="N78" i="12"/>
  <c r="P78" i="12"/>
  <c r="Q80" i="12"/>
  <c r="Q81" i="12"/>
  <c r="E45" i="11"/>
  <c r="C47" i="11"/>
  <c r="E47" i="11"/>
  <c r="G47" i="11"/>
  <c r="I47" i="11"/>
  <c r="K47" i="11"/>
  <c r="M47" i="11"/>
  <c r="O47" i="11"/>
  <c r="D49" i="11"/>
  <c r="F49" i="11"/>
  <c r="H49" i="11"/>
  <c r="G53" i="11" s="1"/>
  <c r="J49" i="11"/>
  <c r="L49" i="11"/>
  <c r="N49" i="11"/>
  <c r="P49" i="11"/>
  <c r="D52" i="11"/>
  <c r="F52" i="11"/>
  <c r="E53" i="11" s="1"/>
  <c r="H52" i="11"/>
  <c r="J52" i="11"/>
  <c r="L52" i="11"/>
  <c r="N52" i="11"/>
  <c r="M53" i="11" s="1"/>
  <c r="P52" i="11"/>
  <c r="O53" i="11"/>
  <c r="Q54" i="11"/>
  <c r="Q55" i="11"/>
  <c r="E45" i="10"/>
  <c r="C47" i="10"/>
  <c r="E47" i="10"/>
  <c r="G47" i="10"/>
  <c r="I47" i="10"/>
  <c r="K47" i="10"/>
  <c r="M47" i="10"/>
  <c r="O47" i="10"/>
  <c r="D49" i="10"/>
  <c r="F49" i="10"/>
  <c r="H49" i="10"/>
  <c r="J49" i="10"/>
  <c r="L49" i="10"/>
  <c r="N49" i="10"/>
  <c r="P49" i="10"/>
  <c r="D52" i="10"/>
  <c r="F52" i="10"/>
  <c r="H52" i="10"/>
  <c r="J52" i="10"/>
  <c r="L52" i="10"/>
  <c r="N52" i="10"/>
  <c r="P52" i="10"/>
  <c r="I53" i="10"/>
  <c r="Q54" i="10"/>
  <c r="Q55" i="10"/>
  <c r="Q16" i="10"/>
  <c r="Q15" i="10"/>
  <c r="P13" i="10"/>
  <c r="N13" i="10"/>
  <c r="L13" i="10"/>
  <c r="J13" i="10"/>
  <c r="H13" i="10"/>
  <c r="F13" i="10"/>
  <c r="D13" i="10"/>
  <c r="P10" i="10"/>
  <c r="N10" i="10"/>
  <c r="L10" i="10"/>
  <c r="J10" i="10"/>
  <c r="I14" i="10" s="1"/>
  <c r="H10" i="10"/>
  <c r="F10" i="10"/>
  <c r="D10" i="10"/>
  <c r="E6" i="10"/>
  <c r="E32" i="9"/>
  <c r="C34" i="9"/>
  <c r="E34" i="9"/>
  <c r="G34" i="9"/>
  <c r="I34" i="9"/>
  <c r="K34" i="9"/>
  <c r="M34" i="9"/>
  <c r="O34" i="9"/>
  <c r="D36" i="9"/>
  <c r="F36" i="9"/>
  <c r="H36" i="9"/>
  <c r="J36" i="9"/>
  <c r="L36" i="9"/>
  <c r="N36" i="9"/>
  <c r="P36" i="9"/>
  <c r="D39" i="9"/>
  <c r="F39" i="9"/>
  <c r="H39" i="9"/>
  <c r="J39" i="9"/>
  <c r="L39" i="9"/>
  <c r="N39" i="9"/>
  <c r="P39" i="9"/>
  <c r="Q41" i="9"/>
  <c r="Q42" i="9"/>
  <c r="D36" i="8"/>
  <c r="F36" i="8"/>
  <c r="E40" i="8" s="1"/>
  <c r="H36" i="8"/>
  <c r="J36" i="8"/>
  <c r="L36" i="8"/>
  <c r="N36" i="8"/>
  <c r="P36" i="8"/>
  <c r="D39" i="8"/>
  <c r="C40" i="8" s="1"/>
  <c r="F39" i="8"/>
  <c r="H39" i="8"/>
  <c r="J39" i="8"/>
  <c r="L39" i="8"/>
  <c r="K40" i="8" s="1"/>
  <c r="N39" i="8"/>
  <c r="P39" i="8"/>
  <c r="M40" i="8"/>
  <c r="Q41" i="8"/>
  <c r="Q42" i="8"/>
  <c r="E45" i="8"/>
  <c r="C47" i="8"/>
  <c r="E47" i="8"/>
  <c r="G47" i="8"/>
  <c r="I47" i="8"/>
  <c r="K47" i="8"/>
  <c r="M47" i="8"/>
  <c r="O47" i="8"/>
  <c r="D49" i="8"/>
  <c r="C53" i="8" s="1"/>
  <c r="F49" i="8"/>
  <c r="H49" i="8"/>
  <c r="J49" i="8"/>
  <c r="L49" i="8"/>
  <c r="K53" i="8" s="1"/>
  <c r="N49" i="8"/>
  <c r="P49" i="8"/>
  <c r="O53" i="8" s="1"/>
  <c r="D52" i="8"/>
  <c r="F52" i="8"/>
  <c r="E53" i="8" s="1"/>
  <c r="H52" i="8"/>
  <c r="J52" i="8"/>
  <c r="I53" i="8" s="1"/>
  <c r="L52" i="8"/>
  <c r="N52" i="8"/>
  <c r="P52" i="8"/>
  <c r="G53" i="8"/>
  <c r="M53" i="8"/>
  <c r="Q54" i="8"/>
  <c r="Q55" i="8"/>
  <c r="D36" i="7"/>
  <c r="F36" i="7"/>
  <c r="H36" i="7"/>
  <c r="J36" i="7"/>
  <c r="I40" i="7" s="1"/>
  <c r="L36" i="7"/>
  <c r="N36" i="7"/>
  <c r="P36" i="7"/>
  <c r="O40" i="7" s="1"/>
  <c r="D39" i="7"/>
  <c r="C40" i="7" s="1"/>
  <c r="F39" i="7"/>
  <c r="E40" i="7" s="1"/>
  <c r="H39" i="7"/>
  <c r="J39" i="7"/>
  <c r="L39" i="7"/>
  <c r="K40" i="7" s="1"/>
  <c r="N39" i="7"/>
  <c r="M40" i="7" s="1"/>
  <c r="P39" i="7"/>
  <c r="Q41" i="7"/>
  <c r="Q42" i="7"/>
  <c r="E45" i="7"/>
  <c r="C47" i="7"/>
  <c r="E47" i="7"/>
  <c r="G47" i="7"/>
  <c r="I47" i="7"/>
  <c r="K47" i="7"/>
  <c r="M47" i="7"/>
  <c r="O47" i="7"/>
  <c r="D49" i="7"/>
  <c r="F49" i="7"/>
  <c r="E53" i="7" s="1"/>
  <c r="H49" i="7"/>
  <c r="J49" i="7"/>
  <c r="L49" i="7"/>
  <c r="N49" i="7"/>
  <c r="M53" i="7" s="1"/>
  <c r="P49" i="7"/>
  <c r="D52" i="7"/>
  <c r="F52" i="7"/>
  <c r="H52" i="7"/>
  <c r="J52" i="7"/>
  <c r="L52" i="7"/>
  <c r="N52" i="7"/>
  <c r="P52" i="7"/>
  <c r="Q54" i="7"/>
  <c r="Q55" i="7"/>
  <c r="D49" i="6"/>
  <c r="F49" i="6"/>
  <c r="H49" i="6"/>
  <c r="J49" i="6"/>
  <c r="L49" i="6"/>
  <c r="N49" i="6"/>
  <c r="P49" i="6"/>
  <c r="D52" i="6"/>
  <c r="F52" i="6"/>
  <c r="H52" i="6"/>
  <c r="J52" i="6"/>
  <c r="L52" i="6"/>
  <c r="N52" i="6"/>
  <c r="P52" i="6"/>
  <c r="E58" i="6"/>
  <c r="C60" i="6"/>
  <c r="E60" i="6"/>
  <c r="G60" i="6"/>
  <c r="I60" i="6"/>
  <c r="K60" i="6"/>
  <c r="M60" i="6"/>
  <c r="O60" i="6"/>
  <c r="D62" i="6"/>
  <c r="F62" i="6"/>
  <c r="H62" i="6"/>
  <c r="J62" i="6"/>
  <c r="L62" i="6"/>
  <c r="N62" i="6"/>
  <c r="P62" i="6"/>
  <c r="D65" i="6"/>
  <c r="F65" i="6"/>
  <c r="H65" i="6"/>
  <c r="J65" i="6"/>
  <c r="L65" i="6"/>
  <c r="N65" i="6"/>
  <c r="P65" i="6"/>
  <c r="C66" i="6" l="1"/>
  <c r="C53" i="6"/>
  <c r="V59" i="18"/>
  <c r="K61" i="18" s="1"/>
  <c r="O61" i="18" s="1"/>
  <c r="T59" i="18"/>
  <c r="X59" i="18"/>
  <c r="K62" i="18" s="1"/>
  <c r="U85" i="12"/>
  <c r="V85" i="12"/>
  <c r="W85" i="12"/>
  <c r="Y85" i="12"/>
  <c r="F87" i="12" s="1"/>
  <c r="M47" i="9"/>
  <c r="G8" i="10"/>
  <c r="E8" i="10"/>
  <c r="C8" i="10"/>
  <c r="O8" i="10"/>
  <c r="M8" i="10"/>
  <c r="K8" i="10"/>
  <c r="I8" i="10"/>
  <c r="W59" i="8"/>
  <c r="Z59" i="8"/>
  <c r="K63" i="8" s="1"/>
  <c r="AA60" i="9"/>
  <c r="T60" i="9"/>
  <c r="Y60" i="9"/>
  <c r="F61" i="9" s="1"/>
  <c r="Z60" i="9"/>
  <c r="K63" i="9" s="1"/>
  <c r="X60" i="9"/>
  <c r="K75" i="6"/>
  <c r="V59" i="8"/>
  <c r="K61" i="8" s="1"/>
  <c r="AA59" i="8"/>
  <c r="K64" i="8" s="1"/>
  <c r="T59" i="8"/>
  <c r="K59" i="8" s="1"/>
  <c r="Y59" i="8"/>
  <c r="F61" i="8" s="1"/>
  <c r="X59" i="8"/>
  <c r="U59" i="8"/>
  <c r="K60" i="8" s="1"/>
  <c r="AA85" i="12"/>
  <c r="K90" i="12" s="1"/>
  <c r="T85" i="12"/>
  <c r="K85" i="12" s="1"/>
  <c r="M85" i="12" s="1"/>
  <c r="X85" i="12"/>
  <c r="K64" i="7"/>
  <c r="M64" i="7" s="1"/>
  <c r="F61" i="7"/>
  <c r="K60" i="7"/>
  <c r="K63" i="7"/>
  <c r="O60" i="9"/>
  <c r="K62" i="8"/>
  <c r="K59" i="7"/>
  <c r="O59" i="7" s="1"/>
  <c r="O64" i="16"/>
  <c r="K62" i="16"/>
  <c r="M62" i="16" s="1"/>
  <c r="O60" i="13"/>
  <c r="M60" i="13"/>
  <c r="M59" i="10"/>
  <c r="O59" i="10"/>
  <c r="O59" i="16"/>
  <c r="M59" i="16"/>
  <c r="O59" i="15"/>
  <c r="K60" i="18"/>
  <c r="M60" i="18" s="1"/>
  <c r="K59" i="18"/>
  <c r="K64" i="11"/>
  <c r="K34" i="19"/>
  <c r="M34" i="19" s="1"/>
  <c r="K87" i="12"/>
  <c r="K60" i="10"/>
  <c r="K59" i="11"/>
  <c r="O59" i="11" s="1"/>
  <c r="K60" i="15"/>
  <c r="K59" i="17"/>
  <c r="O59" i="17" s="1"/>
  <c r="K62" i="17"/>
  <c r="O62" i="17" s="1"/>
  <c r="K63" i="18"/>
  <c r="K64" i="17"/>
  <c r="K61" i="10"/>
  <c r="O61" i="10" s="1"/>
  <c r="K63" i="10"/>
  <c r="K61" i="11"/>
  <c r="O61" i="11" s="1"/>
  <c r="K63" i="11"/>
  <c r="K60" i="11"/>
  <c r="K64" i="13"/>
  <c r="K61" i="15"/>
  <c r="O61" i="15" s="1"/>
  <c r="K63" i="15"/>
  <c r="K61" i="16"/>
  <c r="O61" i="16" s="1"/>
  <c r="K63" i="16"/>
  <c r="K60" i="16"/>
  <c r="K64" i="18"/>
  <c r="K61" i="7"/>
  <c r="O61" i="7" s="1"/>
  <c r="K59" i="13"/>
  <c r="K89" i="12"/>
  <c r="M89" i="12" s="1"/>
  <c r="K61" i="13"/>
  <c r="O61" i="13" s="1"/>
  <c r="K63" i="13"/>
  <c r="K61" i="17"/>
  <c r="O61" i="17" s="1"/>
  <c r="K63" i="17"/>
  <c r="K62" i="10"/>
  <c r="K64" i="10"/>
  <c r="K86" i="12"/>
  <c r="K62" i="15"/>
  <c r="K64" i="15"/>
  <c r="K60" i="17"/>
  <c r="M53" i="10"/>
  <c r="E53" i="10"/>
  <c r="O53" i="10"/>
  <c r="G53" i="10"/>
  <c r="M79" i="12"/>
  <c r="K53" i="17"/>
  <c r="C53" i="17"/>
  <c r="I53" i="17"/>
  <c r="M53" i="18"/>
  <c r="E53" i="18"/>
  <c r="G27" i="19"/>
  <c r="O27" i="19"/>
  <c r="O53" i="18"/>
  <c r="G53" i="18"/>
  <c r="M53" i="17"/>
  <c r="E53" i="17"/>
  <c r="K53" i="16"/>
  <c r="C53" i="16"/>
  <c r="I53" i="16"/>
  <c r="G53" i="16"/>
  <c r="M53" i="16"/>
  <c r="E53" i="16"/>
  <c r="K53" i="15"/>
  <c r="C53" i="15"/>
  <c r="K53" i="11"/>
  <c r="C53" i="11"/>
  <c r="Q53" i="11" s="1"/>
  <c r="Q56" i="11" s="1"/>
  <c r="I53" i="11"/>
  <c r="G14" i="10"/>
  <c r="O14" i="10"/>
  <c r="G47" i="9"/>
  <c r="K40" i="9"/>
  <c r="C40" i="9"/>
  <c r="I40" i="9"/>
  <c r="I53" i="9"/>
  <c r="K47" i="9"/>
  <c r="O47" i="9"/>
  <c r="G40" i="9"/>
  <c r="C53" i="9"/>
  <c r="K53" i="9"/>
  <c r="C47" i="9"/>
  <c r="E53" i="9"/>
  <c r="M53" i="9"/>
  <c r="G53" i="9"/>
  <c r="O53" i="9"/>
  <c r="E45" i="9"/>
  <c r="I47" i="9"/>
  <c r="E47" i="9"/>
  <c r="C14" i="10"/>
  <c r="K14" i="10"/>
  <c r="K53" i="10"/>
  <c r="C53" i="10"/>
  <c r="E79" i="12"/>
  <c r="K79" i="12"/>
  <c r="C79" i="12"/>
  <c r="I79" i="12"/>
  <c r="O79" i="12"/>
  <c r="O53" i="17"/>
  <c r="G53" i="17"/>
  <c r="K53" i="18"/>
  <c r="C53" i="18"/>
  <c r="G21" i="19"/>
  <c r="O21" i="19"/>
  <c r="E19" i="19"/>
  <c r="I21" i="19"/>
  <c r="C27" i="19"/>
  <c r="K27" i="19"/>
  <c r="C21" i="19"/>
  <c r="K21" i="19"/>
  <c r="E27" i="19"/>
  <c r="M27" i="19"/>
  <c r="E21" i="19"/>
  <c r="I53" i="6"/>
  <c r="I53" i="7"/>
  <c r="K53" i="7"/>
  <c r="C53" i="7"/>
  <c r="O53" i="7"/>
  <c r="G53" i="7"/>
  <c r="G40" i="7"/>
  <c r="Q40" i="7" s="1"/>
  <c r="Q43" i="7" s="1"/>
  <c r="K53" i="6"/>
  <c r="O66" i="6"/>
  <c r="K66" i="6"/>
  <c r="M66" i="6"/>
  <c r="E66" i="6"/>
  <c r="E53" i="6"/>
  <c r="O40" i="9"/>
  <c r="G66" i="6"/>
  <c r="M53" i="6"/>
  <c r="Q53" i="13"/>
  <c r="Q56" i="13" s="1"/>
  <c r="E14" i="10"/>
  <c r="M14" i="10"/>
  <c r="M40" i="9"/>
  <c r="E40" i="9"/>
  <c r="I40" i="8"/>
  <c r="Q40" i="8" s="1"/>
  <c r="Q43" i="8" s="1"/>
  <c r="O40" i="8"/>
  <c r="G40" i="8"/>
  <c r="Q53" i="8"/>
  <c r="Q56" i="8" s="1"/>
  <c r="I66" i="6"/>
  <c r="O53" i="6"/>
  <c r="G53" i="6"/>
  <c r="Q53" i="9" l="1"/>
  <c r="Q56" i="9" s="1"/>
  <c r="O34" i="19"/>
  <c r="M60" i="9"/>
  <c r="K62" i="9"/>
  <c r="K64" i="9"/>
  <c r="M64" i="9" s="1"/>
  <c r="O61" i="9"/>
  <c r="M61" i="10"/>
  <c r="O62" i="16"/>
  <c r="K59" i="9"/>
  <c r="O59" i="9" s="1"/>
  <c r="M61" i="15"/>
  <c r="K62" i="7"/>
  <c r="O62" i="7" s="1"/>
  <c r="M59" i="7"/>
  <c r="O64" i="7"/>
  <c r="M64" i="13"/>
  <c r="O64" i="13"/>
  <c r="O64" i="10"/>
  <c r="M64" i="10"/>
  <c r="M64" i="17"/>
  <c r="O64" i="17"/>
  <c r="O64" i="15"/>
  <c r="M64" i="15"/>
  <c r="O63" i="16"/>
  <c r="M63" i="16"/>
  <c r="M63" i="10"/>
  <c r="O63" i="10"/>
  <c r="M63" i="13"/>
  <c r="O63" i="13"/>
  <c r="M63" i="7"/>
  <c r="O63" i="7"/>
  <c r="M63" i="15"/>
  <c r="O63" i="15"/>
  <c r="O63" i="17"/>
  <c r="M63" i="17"/>
  <c r="M62" i="17"/>
  <c r="K62" i="13"/>
  <c r="M62" i="13" s="1"/>
  <c r="M62" i="10"/>
  <c r="O62" i="10"/>
  <c r="M62" i="15"/>
  <c r="O62" i="15"/>
  <c r="O60" i="16"/>
  <c r="M60" i="16"/>
  <c r="O60" i="15"/>
  <c r="M60" i="15"/>
  <c r="M60" i="17"/>
  <c r="O60" i="17"/>
  <c r="O60" i="10"/>
  <c r="M60" i="10"/>
  <c r="O60" i="7"/>
  <c r="M60" i="7"/>
  <c r="M59" i="17"/>
  <c r="O59" i="13"/>
  <c r="M59" i="13"/>
  <c r="M59" i="11"/>
  <c r="M61" i="13"/>
  <c r="M61" i="16"/>
  <c r="M61" i="7"/>
  <c r="M61" i="11"/>
  <c r="M61" i="17"/>
  <c r="O60" i="18"/>
  <c r="O64" i="18"/>
  <c r="M64" i="18"/>
  <c r="O59" i="18"/>
  <c r="M59" i="18"/>
  <c r="O62" i="18"/>
  <c r="M62" i="18"/>
  <c r="M61" i="18"/>
  <c r="O63" i="18"/>
  <c r="M63" i="18"/>
  <c r="O85" i="12"/>
  <c r="K88" i="12"/>
  <c r="M88" i="12" s="1"/>
  <c r="O86" i="12"/>
  <c r="M86" i="12"/>
  <c r="O89" i="12"/>
  <c r="O90" i="12"/>
  <c r="M90" i="12"/>
  <c r="M87" i="12"/>
  <c r="O87" i="12"/>
  <c r="O64" i="11"/>
  <c r="M64" i="11"/>
  <c r="O60" i="11"/>
  <c r="M60" i="11"/>
  <c r="M63" i="11"/>
  <c r="O63" i="11"/>
  <c r="K62" i="11"/>
  <c r="O63" i="9"/>
  <c r="M63" i="9"/>
  <c r="Q79" i="12"/>
  <c r="Q82" i="12" s="1"/>
  <c r="Q53" i="15"/>
  <c r="Q56" i="15" s="1"/>
  <c r="Q53" i="16"/>
  <c r="Q56" i="16" s="1"/>
  <c r="Q53" i="17"/>
  <c r="Q56" i="17" s="1"/>
  <c r="Q53" i="18"/>
  <c r="Q56" i="18" s="1"/>
  <c r="Q53" i="10"/>
  <c r="Q56" i="10" s="1"/>
  <c r="Q40" i="9"/>
  <c r="Q43" i="9" s="1"/>
  <c r="Q27" i="19"/>
  <c r="Q30" i="19" s="1"/>
  <c r="Q53" i="7"/>
  <c r="Q56" i="7" s="1"/>
  <c r="Q53" i="6"/>
  <c r="Q56" i="6" s="1"/>
  <c r="Q66" i="6"/>
  <c r="Q69" i="6" s="1"/>
  <c r="Q14" i="10"/>
  <c r="Q17" i="10" s="1"/>
  <c r="Q68" i="12"/>
  <c r="Q67" i="12"/>
  <c r="P65" i="12"/>
  <c r="N65" i="12"/>
  <c r="L65" i="12"/>
  <c r="J65" i="12"/>
  <c r="H65" i="12"/>
  <c r="F65" i="12"/>
  <c r="D65" i="12"/>
  <c r="P62" i="12"/>
  <c r="N62" i="12"/>
  <c r="L62" i="12"/>
  <c r="J62" i="12"/>
  <c r="H62" i="12"/>
  <c r="F62" i="12"/>
  <c r="D62" i="12"/>
  <c r="Q55" i="12"/>
  <c r="Q54" i="12"/>
  <c r="P52" i="12"/>
  <c r="N52" i="12"/>
  <c r="L52" i="12"/>
  <c r="J52" i="12"/>
  <c r="H52" i="12"/>
  <c r="F52" i="12"/>
  <c r="D52" i="12"/>
  <c r="P49" i="12"/>
  <c r="N49" i="12"/>
  <c r="L49" i="12"/>
  <c r="J49" i="12"/>
  <c r="H49" i="12"/>
  <c r="F49" i="12"/>
  <c r="D49" i="12"/>
  <c r="M59" i="9" l="1"/>
  <c r="O62" i="13"/>
  <c r="M61" i="9"/>
  <c r="O64" i="9"/>
  <c r="M62" i="7"/>
  <c r="O88" i="12"/>
  <c r="M62" i="11"/>
  <c r="O62" i="11"/>
  <c r="M62" i="9"/>
  <c r="O62" i="9"/>
  <c r="K53" i="12"/>
  <c r="C66" i="12"/>
  <c r="E66" i="12"/>
  <c r="M66" i="12"/>
  <c r="I53" i="12"/>
  <c r="C53" i="12"/>
  <c r="K66" i="12"/>
  <c r="G66" i="12"/>
  <c r="O66" i="12"/>
  <c r="O53" i="12"/>
  <c r="G53" i="12"/>
  <c r="E53" i="12"/>
  <c r="M53" i="12"/>
  <c r="I66" i="12"/>
  <c r="Q66" i="12" l="1"/>
  <c r="Q69" i="12" s="1"/>
  <c r="Q53" i="12"/>
  <c r="Q56" i="12" s="1"/>
  <c r="Q16" i="19"/>
  <c r="Q15" i="19"/>
  <c r="P13" i="19"/>
  <c r="N13" i="19"/>
  <c r="L13" i="19"/>
  <c r="J13" i="19"/>
  <c r="H13" i="19"/>
  <c r="F13" i="19"/>
  <c r="D13" i="19"/>
  <c r="P10" i="19"/>
  <c r="N10" i="19"/>
  <c r="L10" i="19"/>
  <c r="J10" i="19"/>
  <c r="H10" i="19"/>
  <c r="F10" i="19"/>
  <c r="D10" i="19"/>
  <c r="O8" i="19"/>
  <c r="M8" i="19"/>
  <c r="K8" i="19"/>
  <c r="I8" i="19"/>
  <c r="G8" i="19"/>
  <c r="E8" i="19"/>
  <c r="C8" i="19"/>
  <c r="Q42" i="18"/>
  <c r="Q41" i="18"/>
  <c r="P39" i="18"/>
  <c r="N39" i="18"/>
  <c r="L39" i="18"/>
  <c r="J39" i="18"/>
  <c r="H39" i="18"/>
  <c r="F39" i="18"/>
  <c r="D39" i="18"/>
  <c r="P36" i="18"/>
  <c r="N36" i="18"/>
  <c r="L36" i="18"/>
  <c r="J36" i="18"/>
  <c r="H36" i="18"/>
  <c r="F36" i="18"/>
  <c r="D36" i="18"/>
  <c r="Q29" i="18"/>
  <c r="Q28" i="18"/>
  <c r="P26" i="18"/>
  <c r="N26" i="18"/>
  <c r="L26" i="18"/>
  <c r="J26" i="18"/>
  <c r="H26" i="18"/>
  <c r="F26" i="18"/>
  <c r="D26" i="18"/>
  <c r="P23" i="18"/>
  <c r="N23" i="18"/>
  <c r="L23" i="18"/>
  <c r="J23" i="18"/>
  <c r="H23" i="18"/>
  <c r="F23" i="18"/>
  <c r="D23" i="18"/>
  <c r="Q16" i="18"/>
  <c r="Q15" i="18"/>
  <c r="P13" i="18"/>
  <c r="N13" i="18"/>
  <c r="L13" i="18"/>
  <c r="J13" i="18"/>
  <c r="H13" i="18"/>
  <c r="F13" i="18"/>
  <c r="D13" i="18"/>
  <c r="P10" i="18"/>
  <c r="N10" i="18"/>
  <c r="L10" i="18"/>
  <c r="J10" i="18"/>
  <c r="H10" i="18"/>
  <c r="F10" i="18"/>
  <c r="D10" i="18"/>
  <c r="O8" i="18"/>
  <c r="M8" i="18"/>
  <c r="K8" i="18"/>
  <c r="I8" i="18"/>
  <c r="G8" i="18"/>
  <c r="E8" i="18"/>
  <c r="C8" i="18"/>
  <c r="E5" i="18"/>
  <c r="Q42" i="17"/>
  <c r="Q41" i="17"/>
  <c r="P39" i="17"/>
  <c r="N39" i="17"/>
  <c r="L39" i="17"/>
  <c r="J39" i="17"/>
  <c r="H39" i="17"/>
  <c r="F39" i="17"/>
  <c r="D39" i="17"/>
  <c r="P36" i="17"/>
  <c r="N36" i="17"/>
  <c r="L36" i="17"/>
  <c r="J36" i="17"/>
  <c r="H36" i="17"/>
  <c r="F36" i="17"/>
  <c r="D36" i="17"/>
  <c r="Q29" i="17"/>
  <c r="Q28" i="17"/>
  <c r="P26" i="17"/>
  <c r="N26" i="17"/>
  <c r="L26" i="17"/>
  <c r="J26" i="17"/>
  <c r="H26" i="17"/>
  <c r="F26" i="17"/>
  <c r="D26" i="17"/>
  <c r="P23" i="17"/>
  <c r="N23" i="17"/>
  <c r="L23" i="17"/>
  <c r="J23" i="17"/>
  <c r="H23" i="17"/>
  <c r="F23" i="17"/>
  <c r="D23" i="17"/>
  <c r="Q16" i="17"/>
  <c r="Q15" i="17"/>
  <c r="P13" i="17"/>
  <c r="N13" i="17"/>
  <c r="L13" i="17"/>
  <c r="J13" i="17"/>
  <c r="H13" i="17"/>
  <c r="F13" i="17"/>
  <c r="D13" i="17"/>
  <c r="P10" i="17"/>
  <c r="N10" i="17"/>
  <c r="L10" i="17"/>
  <c r="J10" i="17"/>
  <c r="H10" i="17"/>
  <c r="F10" i="17"/>
  <c r="D10" i="17"/>
  <c r="O8" i="17"/>
  <c r="M8" i="17"/>
  <c r="K8" i="17"/>
  <c r="I8" i="17"/>
  <c r="G8" i="17"/>
  <c r="E8" i="17"/>
  <c r="C8" i="17"/>
  <c r="E5" i="17"/>
  <c r="I21" i="17" s="1"/>
  <c r="Q42" i="16"/>
  <c r="Q41" i="16"/>
  <c r="P39" i="16"/>
  <c r="N39" i="16"/>
  <c r="L39" i="16"/>
  <c r="J39" i="16"/>
  <c r="H39" i="16"/>
  <c r="F39" i="16"/>
  <c r="D39" i="16"/>
  <c r="P36" i="16"/>
  <c r="N36" i="16"/>
  <c r="L36" i="16"/>
  <c r="J36" i="16"/>
  <c r="H36" i="16"/>
  <c r="F36" i="16"/>
  <c r="D36" i="16"/>
  <c r="Q29" i="16"/>
  <c r="Q28" i="16"/>
  <c r="P26" i="16"/>
  <c r="N26" i="16"/>
  <c r="L26" i="16"/>
  <c r="J26" i="16"/>
  <c r="H26" i="16"/>
  <c r="F26" i="16"/>
  <c r="D26" i="16"/>
  <c r="P23" i="16"/>
  <c r="N23" i="16"/>
  <c r="L23" i="16"/>
  <c r="J23" i="16"/>
  <c r="H23" i="16"/>
  <c r="F23" i="16"/>
  <c r="D23" i="16"/>
  <c r="Q16" i="16"/>
  <c r="Q15" i="16"/>
  <c r="P13" i="16"/>
  <c r="N13" i="16"/>
  <c r="L13" i="16"/>
  <c r="J13" i="16"/>
  <c r="H13" i="16"/>
  <c r="F13" i="16"/>
  <c r="D13" i="16"/>
  <c r="P10" i="16"/>
  <c r="N10" i="16"/>
  <c r="L10" i="16"/>
  <c r="J10" i="16"/>
  <c r="H10" i="16"/>
  <c r="F10" i="16"/>
  <c r="D10" i="16"/>
  <c r="O8" i="16"/>
  <c r="M8" i="16"/>
  <c r="K8" i="16"/>
  <c r="I8" i="16"/>
  <c r="G8" i="16"/>
  <c r="E8" i="16"/>
  <c r="C8" i="16"/>
  <c r="E5" i="16"/>
  <c r="I21" i="16" s="1"/>
  <c r="C40" i="16" l="1"/>
  <c r="K40" i="16"/>
  <c r="E40" i="16"/>
  <c r="O40" i="17"/>
  <c r="G40" i="16"/>
  <c r="O40" i="16"/>
  <c r="E14" i="17"/>
  <c r="M14" i="17"/>
  <c r="E27" i="17"/>
  <c r="M27" i="17"/>
  <c r="C27" i="18"/>
  <c r="K27" i="18"/>
  <c r="G40" i="18"/>
  <c r="G14" i="19"/>
  <c r="E14" i="19"/>
  <c r="M14" i="19"/>
  <c r="I14" i="19"/>
  <c r="O14" i="19"/>
  <c r="E14" i="18"/>
  <c r="M14" i="18"/>
  <c r="E27" i="18"/>
  <c r="M27" i="18"/>
  <c r="G27" i="18"/>
  <c r="O27" i="18"/>
  <c r="E40" i="18"/>
  <c r="M40" i="18"/>
  <c r="C14" i="19"/>
  <c r="K14" i="19"/>
  <c r="I21" i="18"/>
  <c r="G14" i="18"/>
  <c r="O14" i="18"/>
  <c r="O40" i="18"/>
  <c r="I14" i="18"/>
  <c r="C14" i="18"/>
  <c r="K14" i="18"/>
  <c r="I27" i="18"/>
  <c r="I40" i="18"/>
  <c r="C40" i="18"/>
  <c r="K40" i="18"/>
  <c r="C27" i="17"/>
  <c r="K27" i="17"/>
  <c r="C40" i="17"/>
  <c r="K40" i="17"/>
  <c r="E18" i="18"/>
  <c r="M34" i="18" s="1"/>
  <c r="G14" i="17"/>
  <c r="O14" i="17"/>
  <c r="G27" i="17"/>
  <c r="O27" i="17"/>
  <c r="G40" i="17"/>
  <c r="I14" i="17"/>
  <c r="I40" i="17"/>
  <c r="I27" i="17"/>
  <c r="C14" i="17"/>
  <c r="K14" i="17"/>
  <c r="E40" i="17"/>
  <c r="M40" i="17"/>
  <c r="I14" i="16"/>
  <c r="I27" i="16"/>
  <c r="E14" i="16"/>
  <c r="M14" i="16"/>
  <c r="E27" i="16"/>
  <c r="M27" i="16"/>
  <c r="M40" i="16"/>
  <c r="C14" i="16"/>
  <c r="K14" i="16"/>
  <c r="G27" i="16"/>
  <c r="O27" i="16"/>
  <c r="G14" i="16"/>
  <c r="O14" i="16"/>
  <c r="C27" i="16"/>
  <c r="K27" i="16"/>
  <c r="I40" i="16"/>
  <c r="E6" i="19"/>
  <c r="O21" i="18"/>
  <c r="C21" i="18"/>
  <c r="K21" i="18"/>
  <c r="C21" i="16"/>
  <c r="G21" i="18"/>
  <c r="M21" i="17"/>
  <c r="E18" i="17"/>
  <c r="G34" i="17" s="1"/>
  <c r="O21" i="17"/>
  <c r="E6" i="17"/>
  <c r="E21" i="17"/>
  <c r="G21" i="17"/>
  <c r="K21" i="16"/>
  <c r="E6" i="18"/>
  <c r="E21" i="18"/>
  <c r="M21" i="18"/>
  <c r="C21" i="17"/>
  <c r="K21" i="17"/>
  <c r="E6" i="16"/>
  <c r="E21" i="16"/>
  <c r="M21" i="16"/>
  <c r="E18" i="16"/>
  <c r="G21" i="16"/>
  <c r="O21" i="16"/>
  <c r="Q42" i="15"/>
  <c r="Q41" i="15"/>
  <c r="P39" i="15"/>
  <c r="N39" i="15"/>
  <c r="L39" i="15"/>
  <c r="J39" i="15"/>
  <c r="H39" i="15"/>
  <c r="F39" i="15"/>
  <c r="D39" i="15"/>
  <c r="P36" i="15"/>
  <c r="N36" i="15"/>
  <c r="L36" i="15"/>
  <c r="J36" i="15"/>
  <c r="H36" i="15"/>
  <c r="F36" i="15"/>
  <c r="D36" i="15"/>
  <c r="Q29" i="15"/>
  <c r="Q28" i="15"/>
  <c r="P26" i="15"/>
  <c r="N26" i="15"/>
  <c r="L26" i="15"/>
  <c r="J26" i="15"/>
  <c r="H26" i="15"/>
  <c r="F26" i="15"/>
  <c r="D26" i="15"/>
  <c r="P23" i="15"/>
  <c r="N23" i="15"/>
  <c r="L23" i="15"/>
  <c r="J23" i="15"/>
  <c r="H23" i="15"/>
  <c r="F23" i="15"/>
  <c r="D23" i="15"/>
  <c r="Q16" i="15"/>
  <c r="Q15" i="15"/>
  <c r="P13" i="15"/>
  <c r="N13" i="15"/>
  <c r="L13" i="15"/>
  <c r="J13" i="15"/>
  <c r="H13" i="15"/>
  <c r="F13" i="15"/>
  <c r="D13" i="15"/>
  <c r="P10" i="15"/>
  <c r="N10" i="15"/>
  <c r="L10" i="15"/>
  <c r="J10" i="15"/>
  <c r="H10" i="15"/>
  <c r="F10" i="15"/>
  <c r="D10" i="15"/>
  <c r="O8" i="15"/>
  <c r="M8" i="15"/>
  <c r="K8" i="15"/>
  <c r="I8" i="15"/>
  <c r="G8" i="15"/>
  <c r="E8" i="15"/>
  <c r="C8" i="15"/>
  <c r="E5" i="15"/>
  <c r="O21" i="15" s="1"/>
  <c r="Q14" i="18" l="1"/>
  <c r="Q17" i="18" s="1"/>
  <c r="E19" i="18"/>
  <c r="Q40" i="16"/>
  <c r="Q43" i="16" s="1"/>
  <c r="O14" i="15"/>
  <c r="Q14" i="16"/>
  <c r="Q17" i="16" s="1"/>
  <c r="Q27" i="18"/>
  <c r="Q30" i="18" s="1"/>
  <c r="C34" i="18"/>
  <c r="G34" i="18"/>
  <c r="Q14" i="19"/>
  <c r="Q17" i="19" s="1"/>
  <c r="Q40" i="18"/>
  <c r="Q43" i="18" s="1"/>
  <c r="K34" i="18"/>
  <c r="E31" i="18"/>
  <c r="E32" i="18" s="1"/>
  <c r="E34" i="18"/>
  <c r="I34" i="18"/>
  <c r="O34" i="18"/>
  <c r="Q40" i="17"/>
  <c r="Q43" i="17" s="1"/>
  <c r="Q14" i="17"/>
  <c r="Q17" i="17" s="1"/>
  <c r="Q27" i="17"/>
  <c r="Q30" i="17" s="1"/>
  <c r="Q27" i="16"/>
  <c r="Q30" i="16" s="1"/>
  <c r="C27" i="15"/>
  <c r="K27" i="15"/>
  <c r="G40" i="15"/>
  <c r="O40" i="15"/>
  <c r="G14" i="15"/>
  <c r="K14" i="15"/>
  <c r="G27" i="15"/>
  <c r="K40" i="15"/>
  <c r="I14" i="15"/>
  <c r="E27" i="15"/>
  <c r="M27" i="15"/>
  <c r="I40" i="15"/>
  <c r="C14" i="15"/>
  <c r="O27" i="15"/>
  <c r="C40" i="15"/>
  <c r="E14" i="15"/>
  <c r="M14" i="15"/>
  <c r="I27" i="15"/>
  <c r="E40" i="15"/>
  <c r="M40" i="15"/>
  <c r="C34" i="17"/>
  <c r="E19" i="17"/>
  <c r="M34" i="17"/>
  <c r="I34" i="17"/>
  <c r="E34" i="17"/>
  <c r="O34" i="17"/>
  <c r="K34" i="17"/>
  <c r="E31" i="17"/>
  <c r="E32" i="17" s="1"/>
  <c r="M34" i="16"/>
  <c r="E34" i="16"/>
  <c r="E31" i="16"/>
  <c r="E32" i="16" s="1"/>
  <c r="K34" i="16"/>
  <c r="C34" i="16"/>
  <c r="O34" i="16"/>
  <c r="I34" i="16"/>
  <c r="G34" i="16"/>
  <c r="E19" i="16"/>
  <c r="M21" i="15"/>
  <c r="E6" i="15"/>
  <c r="E21" i="15"/>
  <c r="I21" i="15"/>
  <c r="C21" i="15"/>
  <c r="K21" i="15"/>
  <c r="E18" i="15"/>
  <c r="G21" i="15"/>
  <c r="Q14" i="15" l="1"/>
  <c r="Q17" i="15" s="1"/>
  <c r="Q27" i="15"/>
  <c r="Q30" i="15" s="1"/>
  <c r="Q40" i="15"/>
  <c r="Q43" i="15" s="1"/>
  <c r="K34" i="15"/>
  <c r="C34" i="15"/>
  <c r="I34" i="15"/>
  <c r="O34" i="15"/>
  <c r="G34" i="15"/>
  <c r="E31" i="15"/>
  <c r="E32" i="15" s="1"/>
  <c r="M34" i="15"/>
  <c r="E34" i="15"/>
  <c r="E19" i="15"/>
  <c r="B3" i="7" l="1"/>
  <c r="B3" i="8" s="1"/>
  <c r="B3" i="9" l="1"/>
  <c r="B3" i="10" s="1"/>
  <c r="B3" i="11" s="1"/>
  <c r="B3" i="12" s="1"/>
  <c r="N39" i="13"/>
  <c r="L39" i="13"/>
  <c r="J39" i="13"/>
  <c r="H39" i="13"/>
  <c r="F39" i="13"/>
  <c r="D39" i="13"/>
  <c r="N36" i="13"/>
  <c r="L36" i="13"/>
  <c r="J36" i="13"/>
  <c r="H36" i="13"/>
  <c r="F36" i="13"/>
  <c r="D36" i="13"/>
  <c r="N26" i="13"/>
  <c r="L26" i="13"/>
  <c r="J26" i="13"/>
  <c r="H26" i="13"/>
  <c r="F26" i="13"/>
  <c r="D26" i="13"/>
  <c r="N23" i="13"/>
  <c r="L23" i="13"/>
  <c r="J23" i="13"/>
  <c r="H23" i="13"/>
  <c r="F23" i="13"/>
  <c r="D23" i="13"/>
  <c r="N13" i="13"/>
  <c r="L13" i="13"/>
  <c r="J13" i="13"/>
  <c r="H13" i="13"/>
  <c r="F13" i="13"/>
  <c r="D13" i="13"/>
  <c r="N10" i="13"/>
  <c r="L10" i="13"/>
  <c r="J10" i="13"/>
  <c r="H10" i="13"/>
  <c r="F10" i="13"/>
  <c r="D10" i="13"/>
  <c r="N39" i="12"/>
  <c r="L39" i="12"/>
  <c r="J39" i="12"/>
  <c r="H39" i="12"/>
  <c r="F39" i="12"/>
  <c r="D39" i="12"/>
  <c r="N36" i="12"/>
  <c r="L36" i="12"/>
  <c r="J36" i="12"/>
  <c r="H36" i="12"/>
  <c r="F36" i="12"/>
  <c r="D36" i="12"/>
  <c r="N26" i="12"/>
  <c r="L26" i="12"/>
  <c r="J26" i="12"/>
  <c r="H26" i="12"/>
  <c r="F26" i="12"/>
  <c r="D26" i="12"/>
  <c r="N23" i="12"/>
  <c r="L23" i="12"/>
  <c r="J23" i="12"/>
  <c r="H23" i="12"/>
  <c r="F23" i="12"/>
  <c r="D23" i="12"/>
  <c r="N13" i="12"/>
  <c r="L13" i="12"/>
  <c r="J13" i="12"/>
  <c r="H13" i="12"/>
  <c r="F13" i="12"/>
  <c r="D13" i="12"/>
  <c r="N10" i="12"/>
  <c r="L10" i="12"/>
  <c r="J10" i="12"/>
  <c r="H10" i="12"/>
  <c r="F10" i="12"/>
  <c r="D10" i="12"/>
  <c r="N39" i="11"/>
  <c r="L39" i="11"/>
  <c r="J39" i="11"/>
  <c r="H39" i="11"/>
  <c r="F39" i="11"/>
  <c r="D39" i="11"/>
  <c r="N36" i="11"/>
  <c r="L36" i="11"/>
  <c r="J36" i="11"/>
  <c r="H36" i="11"/>
  <c r="F36" i="11"/>
  <c r="D36" i="11"/>
  <c r="N26" i="11"/>
  <c r="L26" i="11"/>
  <c r="J26" i="11"/>
  <c r="H26" i="11"/>
  <c r="F26" i="11"/>
  <c r="D26" i="11"/>
  <c r="N23" i="11"/>
  <c r="L23" i="11"/>
  <c r="J23" i="11"/>
  <c r="H23" i="11"/>
  <c r="F23" i="11"/>
  <c r="D23" i="11"/>
  <c r="N13" i="11"/>
  <c r="L13" i="11"/>
  <c r="J13" i="11"/>
  <c r="H13" i="11"/>
  <c r="F13" i="11"/>
  <c r="D13" i="11"/>
  <c r="N10" i="11"/>
  <c r="L10" i="11"/>
  <c r="J10" i="11"/>
  <c r="H10" i="11"/>
  <c r="F10" i="11"/>
  <c r="D10" i="11"/>
  <c r="N39" i="10"/>
  <c r="L39" i="10"/>
  <c r="J39" i="10"/>
  <c r="H39" i="10"/>
  <c r="F39" i="10"/>
  <c r="D39" i="10"/>
  <c r="N36" i="10"/>
  <c r="L36" i="10"/>
  <c r="J36" i="10"/>
  <c r="H36" i="10"/>
  <c r="F36" i="10"/>
  <c r="D36" i="10"/>
  <c r="N26" i="10"/>
  <c r="L26" i="10"/>
  <c r="J26" i="10"/>
  <c r="H26" i="10"/>
  <c r="F26" i="10"/>
  <c r="D26" i="10"/>
  <c r="N23" i="10"/>
  <c r="L23" i="10"/>
  <c r="J23" i="10"/>
  <c r="H23" i="10"/>
  <c r="F23" i="10"/>
  <c r="D23" i="10"/>
  <c r="N26" i="9"/>
  <c r="L26" i="9"/>
  <c r="J26" i="9"/>
  <c r="H26" i="9"/>
  <c r="F26" i="9"/>
  <c r="D26" i="9"/>
  <c r="N23" i="9"/>
  <c r="L23" i="9"/>
  <c r="J23" i="9"/>
  <c r="H23" i="9"/>
  <c r="F23" i="9"/>
  <c r="D23" i="9"/>
  <c r="N13" i="9"/>
  <c r="L13" i="9"/>
  <c r="J13" i="9"/>
  <c r="H13" i="9"/>
  <c r="F13" i="9"/>
  <c r="D13" i="9"/>
  <c r="N10" i="9"/>
  <c r="L10" i="9"/>
  <c r="J10" i="9"/>
  <c r="H10" i="9"/>
  <c r="F10" i="9"/>
  <c r="D10" i="9"/>
  <c r="N26" i="8"/>
  <c r="L26" i="8"/>
  <c r="J26" i="8"/>
  <c r="H26" i="8"/>
  <c r="F26" i="8"/>
  <c r="D26" i="8"/>
  <c r="N23" i="8"/>
  <c r="L23" i="8"/>
  <c r="J23" i="8"/>
  <c r="H23" i="8"/>
  <c r="F23" i="8"/>
  <c r="D23" i="8"/>
  <c r="N13" i="8"/>
  <c r="L13" i="8"/>
  <c r="J13" i="8"/>
  <c r="H13" i="8"/>
  <c r="F13" i="8"/>
  <c r="D13" i="8"/>
  <c r="N10" i="8"/>
  <c r="L10" i="8"/>
  <c r="J10" i="8"/>
  <c r="H10" i="8"/>
  <c r="F10" i="8"/>
  <c r="D10" i="8"/>
  <c r="N26" i="7"/>
  <c r="L26" i="7"/>
  <c r="J26" i="7"/>
  <c r="H26" i="7"/>
  <c r="F26" i="7"/>
  <c r="D26" i="7"/>
  <c r="N23" i="7"/>
  <c r="L23" i="7"/>
  <c r="J23" i="7"/>
  <c r="H23" i="7"/>
  <c r="F23" i="7"/>
  <c r="D23" i="7"/>
  <c r="N13" i="7"/>
  <c r="L13" i="7"/>
  <c r="J13" i="7"/>
  <c r="H13" i="7"/>
  <c r="F13" i="7"/>
  <c r="D13" i="7"/>
  <c r="N10" i="7"/>
  <c r="L10" i="7"/>
  <c r="J10" i="7"/>
  <c r="H10" i="7"/>
  <c r="F10" i="7"/>
  <c r="D10" i="7"/>
  <c r="N39" i="6"/>
  <c r="L39" i="6"/>
  <c r="J39" i="6"/>
  <c r="H39" i="6"/>
  <c r="F39" i="6"/>
  <c r="D39" i="6"/>
  <c r="N36" i="6"/>
  <c r="L36" i="6"/>
  <c r="J36" i="6"/>
  <c r="H36" i="6"/>
  <c r="F36" i="6"/>
  <c r="D36" i="6"/>
  <c r="N26" i="6"/>
  <c r="L26" i="6"/>
  <c r="J26" i="6"/>
  <c r="H26" i="6"/>
  <c r="F26" i="6"/>
  <c r="D26" i="6"/>
  <c r="N23" i="6"/>
  <c r="L23" i="6"/>
  <c r="J23" i="6"/>
  <c r="H23" i="6"/>
  <c r="F23" i="6"/>
  <c r="D23" i="6"/>
  <c r="N13" i="6"/>
  <c r="L13" i="6"/>
  <c r="J13" i="6"/>
  <c r="H13" i="6"/>
  <c r="F13" i="6"/>
  <c r="D13" i="6"/>
  <c r="N10" i="6"/>
  <c r="L10" i="6"/>
  <c r="J10" i="6"/>
  <c r="H10" i="6"/>
  <c r="F10" i="6"/>
  <c r="D10" i="6"/>
  <c r="Q42" i="13"/>
  <c r="Q41" i="13"/>
  <c r="P39" i="13"/>
  <c r="P36" i="13"/>
  <c r="Q29" i="13"/>
  <c r="Q28" i="13"/>
  <c r="P26" i="13"/>
  <c r="P23" i="13"/>
  <c r="Q16" i="13"/>
  <c r="Q15" i="13"/>
  <c r="P13" i="13"/>
  <c r="P10" i="13"/>
  <c r="O8" i="13"/>
  <c r="M8" i="13"/>
  <c r="K8" i="13"/>
  <c r="I8" i="13"/>
  <c r="G8" i="13"/>
  <c r="E8" i="13"/>
  <c r="C8" i="13"/>
  <c r="E18" i="13"/>
  <c r="I34" i="13" s="1"/>
  <c r="Q42" i="12"/>
  <c r="Q41" i="12"/>
  <c r="P39" i="12"/>
  <c r="P36" i="12"/>
  <c r="Q29" i="12"/>
  <c r="Q28" i="12"/>
  <c r="P26" i="12"/>
  <c r="P23" i="12"/>
  <c r="Q16" i="12"/>
  <c r="Q15" i="12"/>
  <c r="P13" i="12"/>
  <c r="P10" i="12"/>
  <c r="O8" i="12"/>
  <c r="M8" i="12"/>
  <c r="K8" i="12"/>
  <c r="I8" i="12"/>
  <c r="G8" i="12"/>
  <c r="E8" i="12"/>
  <c r="C8" i="12"/>
  <c r="E5" i="12"/>
  <c r="Q42" i="11"/>
  <c r="Q41" i="11"/>
  <c r="P39" i="11"/>
  <c r="P36" i="11"/>
  <c r="Q29" i="11"/>
  <c r="Q28" i="11"/>
  <c r="P26" i="11"/>
  <c r="P23" i="11"/>
  <c r="Q16" i="11"/>
  <c r="Q15" i="11"/>
  <c r="P13" i="11"/>
  <c r="P10" i="11"/>
  <c r="O8" i="11"/>
  <c r="M8" i="11"/>
  <c r="K8" i="11"/>
  <c r="I8" i="11"/>
  <c r="G8" i="11"/>
  <c r="E8" i="11"/>
  <c r="C8" i="11"/>
  <c r="E5" i="11"/>
  <c r="E18" i="11" s="1"/>
  <c r="I34" i="11" s="1"/>
  <c r="Q42" i="10"/>
  <c r="Q41" i="10"/>
  <c r="P39" i="10"/>
  <c r="P36" i="10"/>
  <c r="Q29" i="10"/>
  <c r="Q28" i="10"/>
  <c r="P26" i="10"/>
  <c r="P23" i="10"/>
  <c r="Q29" i="9"/>
  <c r="Q28" i="9"/>
  <c r="P26" i="9"/>
  <c r="P23" i="9"/>
  <c r="Q16" i="9"/>
  <c r="Q15" i="9"/>
  <c r="P13" i="9"/>
  <c r="P10" i="9"/>
  <c r="O8" i="9"/>
  <c r="M8" i="9"/>
  <c r="K8" i="9"/>
  <c r="I8" i="9"/>
  <c r="G8" i="9"/>
  <c r="E8" i="9"/>
  <c r="C8" i="9"/>
  <c r="E5" i="9"/>
  <c r="Q29" i="8"/>
  <c r="Q28" i="8"/>
  <c r="P26" i="8"/>
  <c r="P23" i="8"/>
  <c r="Q16" i="8"/>
  <c r="Q15" i="8"/>
  <c r="P13" i="8"/>
  <c r="P10" i="8"/>
  <c r="O8" i="8"/>
  <c r="M8" i="8"/>
  <c r="K8" i="8"/>
  <c r="I8" i="8"/>
  <c r="G8" i="8"/>
  <c r="E8" i="8"/>
  <c r="C8" i="8"/>
  <c r="E5" i="8"/>
  <c r="Q29" i="7"/>
  <c r="Q28" i="7"/>
  <c r="P26" i="7"/>
  <c r="P23" i="7"/>
  <c r="Q16" i="7"/>
  <c r="Q15" i="7"/>
  <c r="P13" i="7"/>
  <c r="P10" i="7"/>
  <c r="O8" i="7"/>
  <c r="M8" i="7"/>
  <c r="K8" i="7"/>
  <c r="I8" i="7"/>
  <c r="G8" i="7"/>
  <c r="E8" i="7"/>
  <c r="C8" i="7"/>
  <c r="E5" i="7"/>
  <c r="P39" i="6"/>
  <c r="P36" i="6"/>
  <c r="K39" i="19"/>
  <c r="K38" i="19"/>
  <c r="K36" i="19"/>
  <c r="K35" i="19"/>
  <c r="P26" i="6"/>
  <c r="P23" i="6"/>
  <c r="AD22" i="6"/>
  <c r="O21" i="6"/>
  <c r="M21" i="6"/>
  <c r="K21" i="6"/>
  <c r="I21" i="6"/>
  <c r="G21" i="6"/>
  <c r="E21" i="6"/>
  <c r="C21" i="6"/>
  <c r="AD21" i="6"/>
  <c r="AD20" i="6"/>
  <c r="AD19" i="6"/>
  <c r="E18" i="6"/>
  <c r="E45" i="6" s="1"/>
  <c r="AD18" i="6"/>
  <c r="AD17" i="6"/>
  <c r="AD16" i="6"/>
  <c r="AD15" i="6"/>
  <c r="AD14" i="6"/>
  <c r="P13" i="6"/>
  <c r="AD13" i="6"/>
  <c r="AD12" i="6"/>
  <c r="AD11" i="6"/>
  <c r="P10" i="6"/>
  <c r="AD10" i="6"/>
  <c r="O8" i="6"/>
  <c r="M8" i="6"/>
  <c r="K8" i="6"/>
  <c r="I8" i="6"/>
  <c r="E6" i="6"/>
  <c r="O14" i="6" l="1"/>
  <c r="O39" i="19"/>
  <c r="M39" i="19"/>
  <c r="M38" i="19"/>
  <c r="O38" i="19"/>
  <c r="K37" i="19"/>
  <c r="M37" i="19" s="1"/>
  <c r="O35" i="19"/>
  <c r="M35" i="19"/>
  <c r="M36" i="19"/>
  <c r="O36" i="19"/>
  <c r="K21" i="9"/>
  <c r="K40" i="6"/>
  <c r="E18" i="8"/>
  <c r="E18" i="7"/>
  <c r="I27" i="6"/>
  <c r="C21" i="12"/>
  <c r="K34" i="6"/>
  <c r="B3" i="13"/>
  <c r="B3" i="17"/>
  <c r="B3" i="18"/>
  <c r="B3" i="16"/>
  <c r="B3" i="19"/>
  <c r="B3" i="15"/>
  <c r="G14" i="9"/>
  <c r="G27" i="9"/>
  <c r="E14" i="9"/>
  <c r="E14" i="12"/>
  <c r="M14" i="12"/>
  <c r="I14" i="12"/>
  <c r="E27" i="12"/>
  <c r="I27" i="12"/>
  <c r="E40" i="12"/>
  <c r="M40" i="12"/>
  <c r="I40" i="12"/>
  <c r="E14" i="11"/>
  <c r="M14" i="11"/>
  <c r="I14" i="11"/>
  <c r="E27" i="11"/>
  <c r="M27" i="11"/>
  <c r="I27" i="11"/>
  <c r="E40" i="11"/>
  <c r="M40" i="11"/>
  <c r="I40" i="11"/>
  <c r="E27" i="9"/>
  <c r="I27" i="9"/>
  <c r="M27" i="10"/>
  <c r="I14" i="9"/>
  <c r="M14" i="9"/>
  <c r="M27" i="9"/>
  <c r="I40" i="6"/>
  <c r="O40" i="12"/>
  <c r="K14" i="12"/>
  <c r="G27" i="12"/>
  <c r="K27" i="12"/>
  <c r="G40" i="12"/>
  <c r="O27" i="13"/>
  <c r="O27" i="12"/>
  <c r="K14" i="11"/>
  <c r="G27" i="11"/>
  <c r="G27" i="10"/>
  <c r="C27" i="10"/>
  <c r="G40" i="10"/>
  <c r="C40" i="10"/>
  <c r="K40" i="10"/>
  <c r="O27" i="9"/>
  <c r="E27" i="10"/>
  <c r="I27" i="10"/>
  <c r="E40" i="10"/>
  <c r="M40" i="10"/>
  <c r="I40" i="10"/>
  <c r="C27" i="9"/>
  <c r="K27" i="9"/>
  <c r="E14" i="13"/>
  <c r="M14" i="13"/>
  <c r="I14" i="13"/>
  <c r="E27" i="13"/>
  <c r="M27" i="13"/>
  <c r="I27" i="13"/>
  <c r="E40" i="13"/>
  <c r="M40" i="13"/>
  <c r="I40" i="13"/>
  <c r="G21" i="13"/>
  <c r="G14" i="13"/>
  <c r="G27" i="13"/>
  <c r="G40" i="13"/>
  <c r="C40" i="13"/>
  <c r="C27" i="11"/>
  <c r="K27" i="11"/>
  <c r="G21" i="11"/>
  <c r="O21" i="11"/>
  <c r="O40" i="11"/>
  <c r="C14" i="8"/>
  <c r="E27" i="8"/>
  <c r="M27" i="8"/>
  <c r="G14" i="7"/>
  <c r="I14" i="7"/>
  <c r="E14" i="7"/>
  <c r="M14" i="7"/>
  <c r="M27" i="7"/>
  <c r="E27" i="7"/>
  <c r="I27" i="7"/>
  <c r="E27" i="6"/>
  <c r="E40" i="6"/>
  <c r="E14" i="6"/>
  <c r="M40" i="6"/>
  <c r="G27" i="6"/>
  <c r="K27" i="6"/>
  <c r="M27" i="6"/>
  <c r="O27" i="6"/>
  <c r="O21" i="7"/>
  <c r="O27" i="8"/>
  <c r="E6" i="7"/>
  <c r="O27" i="7"/>
  <c r="M21" i="9"/>
  <c r="G21" i="7"/>
  <c r="O27" i="11"/>
  <c r="O21" i="13"/>
  <c r="M27" i="12"/>
  <c r="O14" i="11"/>
  <c r="C14" i="6"/>
  <c r="C27" i="6"/>
  <c r="C40" i="6"/>
  <c r="G40" i="6"/>
  <c r="C14" i="7"/>
  <c r="K14" i="7"/>
  <c r="C27" i="7"/>
  <c r="K27" i="7"/>
  <c r="G27" i="7"/>
  <c r="C14" i="9"/>
  <c r="K14" i="9"/>
  <c r="K27" i="10"/>
  <c r="C14" i="11"/>
  <c r="G14" i="11"/>
  <c r="C40" i="11"/>
  <c r="K40" i="11"/>
  <c r="G40" i="11"/>
  <c r="C14" i="12"/>
  <c r="G14" i="12"/>
  <c r="C27" i="12"/>
  <c r="C40" i="12"/>
  <c r="K40" i="12"/>
  <c r="C14" i="13"/>
  <c r="K14" i="13"/>
  <c r="C27" i="13"/>
  <c r="K27" i="13"/>
  <c r="K40" i="13"/>
  <c r="O40" i="13"/>
  <c r="O14" i="13"/>
  <c r="O14" i="12"/>
  <c r="O40" i="10"/>
  <c r="O27" i="10"/>
  <c r="O14" i="9"/>
  <c r="O14" i="7"/>
  <c r="O40" i="6"/>
  <c r="E6" i="13"/>
  <c r="I21" i="13"/>
  <c r="C34" i="13"/>
  <c r="K34" i="13"/>
  <c r="E19" i="13"/>
  <c r="E34" i="13"/>
  <c r="M34" i="13"/>
  <c r="C21" i="13"/>
  <c r="K21" i="13"/>
  <c r="E31" i="13"/>
  <c r="E32" i="13" s="1"/>
  <c r="G34" i="13"/>
  <c r="O34" i="13"/>
  <c r="E21" i="13"/>
  <c r="M21" i="13"/>
  <c r="E6" i="12"/>
  <c r="E18" i="12"/>
  <c r="G21" i="12"/>
  <c r="O21" i="12"/>
  <c r="I21" i="12"/>
  <c r="K21" i="12"/>
  <c r="E21" i="12"/>
  <c r="M21" i="12"/>
  <c r="E6" i="11"/>
  <c r="I21" i="11"/>
  <c r="C34" i="11"/>
  <c r="K34" i="11"/>
  <c r="C21" i="11"/>
  <c r="K21" i="11"/>
  <c r="E31" i="11"/>
  <c r="E32" i="11" s="1"/>
  <c r="G34" i="11"/>
  <c r="O34" i="11"/>
  <c r="E19" i="11"/>
  <c r="E34" i="11"/>
  <c r="M34" i="11"/>
  <c r="E21" i="11"/>
  <c r="M21" i="11"/>
  <c r="E18" i="10"/>
  <c r="G21" i="10"/>
  <c r="O21" i="10"/>
  <c r="I21" i="10"/>
  <c r="C21" i="10"/>
  <c r="K21" i="10"/>
  <c r="E21" i="10"/>
  <c r="M21" i="10"/>
  <c r="E21" i="9"/>
  <c r="I21" i="9"/>
  <c r="I14" i="8"/>
  <c r="G27" i="8"/>
  <c r="K14" i="8"/>
  <c r="E6" i="8"/>
  <c r="E14" i="8"/>
  <c r="M14" i="8"/>
  <c r="C27" i="8"/>
  <c r="K27" i="8"/>
  <c r="O14" i="8"/>
  <c r="G21" i="8"/>
  <c r="I27" i="8"/>
  <c r="G14" i="8"/>
  <c r="I21" i="8"/>
  <c r="O21" i="8"/>
  <c r="E6" i="9"/>
  <c r="E18" i="9"/>
  <c r="G21" i="9"/>
  <c r="O21" i="9"/>
  <c r="C21" i="9"/>
  <c r="C21" i="8"/>
  <c r="K21" i="8"/>
  <c r="E21" i="8"/>
  <c r="M21" i="8"/>
  <c r="I21" i="7"/>
  <c r="C21" i="7"/>
  <c r="K21" i="7"/>
  <c r="E21" i="7"/>
  <c r="M21" i="7"/>
  <c r="G34" i="6"/>
  <c r="M34" i="6"/>
  <c r="E19" i="6"/>
  <c r="E31" i="6"/>
  <c r="O34" i="6"/>
  <c r="E34" i="6"/>
  <c r="I34" i="6"/>
  <c r="C34" i="6"/>
  <c r="O37" i="19" l="1"/>
  <c r="Q14" i="6"/>
  <c r="Q17" i="6" s="1"/>
  <c r="Q27" i="6"/>
  <c r="Q30" i="6" s="1"/>
  <c r="Q40" i="6"/>
  <c r="Q43" i="6" s="1"/>
  <c r="E31" i="8"/>
  <c r="E32" i="8" s="1"/>
  <c r="G34" i="8"/>
  <c r="O34" i="8"/>
  <c r="I34" i="8"/>
  <c r="M34" i="8"/>
  <c r="C34" i="8"/>
  <c r="K34" i="8"/>
  <c r="E34" i="8"/>
  <c r="E19" i="7"/>
  <c r="E31" i="7"/>
  <c r="E32" i="7" s="1"/>
  <c r="G34" i="7"/>
  <c r="O34" i="7"/>
  <c r="I34" i="7"/>
  <c r="C34" i="7"/>
  <c r="K34" i="7"/>
  <c r="E34" i="7"/>
  <c r="M34" i="7"/>
  <c r="I47" i="6"/>
  <c r="C47" i="6"/>
  <c r="K47" i="6"/>
  <c r="E47" i="6"/>
  <c r="M47" i="6"/>
  <c r="G47" i="6"/>
  <c r="O47" i="6"/>
  <c r="E19" i="8"/>
  <c r="E19" i="12"/>
  <c r="E34" i="12"/>
  <c r="C34" i="12"/>
  <c r="E31" i="12"/>
  <c r="Q27" i="13"/>
  <c r="Q30" i="13" s="1"/>
  <c r="Q27" i="12"/>
  <c r="Q30" i="12" s="1"/>
  <c r="Q27" i="11"/>
  <c r="Q30" i="11" s="1"/>
  <c r="Q27" i="9"/>
  <c r="Q30" i="9" s="1"/>
  <c r="Q40" i="12"/>
  <c r="Q43" i="12" s="1"/>
  <c r="Q14" i="12"/>
  <c r="Q17" i="12" s="1"/>
  <c r="Q14" i="11"/>
  <c r="Q17" i="11" s="1"/>
  <c r="Q27" i="10"/>
  <c r="Q30" i="10" s="1"/>
  <c r="Q40" i="10"/>
  <c r="Q43" i="10" s="1"/>
  <c r="Q14" i="13"/>
  <c r="Q17" i="13" s="1"/>
  <c r="Q40" i="13"/>
  <c r="Q43" i="13" s="1"/>
  <c r="Q40" i="11"/>
  <c r="Q43" i="11" s="1"/>
  <c r="Q14" i="9"/>
  <c r="Q17" i="9" s="1"/>
  <c r="Q27" i="8"/>
  <c r="Q30" i="8" s="1"/>
  <c r="Q14" i="7"/>
  <c r="Q17" i="7" s="1"/>
  <c r="M76" i="6"/>
  <c r="O76" i="6"/>
  <c r="M74" i="6"/>
  <c r="O74" i="6"/>
  <c r="M63" i="8"/>
  <c r="O63" i="8"/>
  <c r="O77" i="6"/>
  <c r="M77" i="6"/>
  <c r="M61" i="8"/>
  <c r="O61" i="8"/>
  <c r="Q27" i="7"/>
  <c r="Q30" i="7" s="1"/>
  <c r="O64" i="8"/>
  <c r="M64" i="8"/>
  <c r="M72" i="6"/>
  <c r="O72" i="6"/>
  <c r="O60" i="8"/>
  <c r="M60" i="8"/>
  <c r="O73" i="6"/>
  <c r="M73" i="6"/>
  <c r="M59" i="8"/>
  <c r="O59" i="8"/>
  <c r="Q14" i="8"/>
  <c r="Q17" i="8" s="1"/>
  <c r="I34" i="12"/>
  <c r="O34" i="12"/>
  <c r="G34" i="12"/>
  <c r="M34" i="12"/>
  <c r="K34" i="12"/>
  <c r="I34" i="10"/>
  <c r="O34" i="10"/>
  <c r="G34" i="10"/>
  <c r="E31" i="10"/>
  <c r="E32" i="10" s="1"/>
  <c r="M34" i="10"/>
  <c r="E34" i="10"/>
  <c r="K34" i="10"/>
  <c r="C34" i="10"/>
  <c r="E19" i="10"/>
  <c r="E19" i="9"/>
  <c r="E32" i="6"/>
  <c r="K47" i="12" l="1"/>
  <c r="C47" i="12"/>
  <c r="I47" i="12"/>
  <c r="O47" i="12"/>
  <c r="G47" i="12"/>
  <c r="E44" i="12"/>
  <c r="M47" i="12"/>
  <c r="E47" i="12"/>
  <c r="E32" i="12"/>
  <c r="O75" i="6"/>
  <c r="M75" i="6"/>
  <c r="O62" i="8"/>
  <c r="M62" i="8"/>
  <c r="E57" i="12" l="1"/>
  <c r="E58" i="12" s="1"/>
  <c r="K60" i="12"/>
  <c r="E60" i="12"/>
  <c r="G60" i="12"/>
  <c r="M60" i="12"/>
  <c r="C60" i="12"/>
  <c r="I60" i="12"/>
  <c r="O60" i="12"/>
  <c r="E45" i="12"/>
  <c r="F62" i="7"/>
  <c r="F59" i="8" s="1"/>
  <c r="F62" i="8" s="1"/>
  <c r="F59" i="9" s="1"/>
  <c r="F62" i="9" s="1"/>
  <c r="F59" i="10" s="1"/>
  <c r="F62" i="10" s="1"/>
  <c r="F59" i="11" s="1"/>
  <c r="F62" i="11" s="1"/>
  <c r="F85" i="12" s="1"/>
  <c r="F88" i="12" s="1"/>
  <c r="F59" i="13" s="1"/>
  <c r="F62" i="13" s="1"/>
  <c r="F59" i="15" s="1"/>
  <c r="F62" i="15" s="1"/>
  <c r="F59" i="16" s="1"/>
  <c r="F62" i="16" s="1"/>
  <c r="F59" i="17" s="1"/>
  <c r="F62" i="17" s="1"/>
  <c r="F59" i="18" s="1"/>
  <c r="F62" i="18" s="1"/>
  <c r="F34" i="19" s="1"/>
  <c r="F37" i="19" s="1"/>
</calcChain>
</file>

<file path=xl/comments1.xml><?xml version="1.0" encoding="utf-8"?>
<comments xmlns="http://schemas.openxmlformats.org/spreadsheetml/2006/main">
  <authors>
    <author>Fortin</author>
  </authors>
  <commentList>
    <comment ref="C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C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C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42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R43" authorId="0" shapeId="0">
      <text>
        <r>
          <rPr>
            <b/>
            <sz val="9"/>
            <color indexed="81"/>
            <rFont val="Tahoma"/>
            <family val="2"/>
          </rPr>
          <t>Input premium time (hours worked x 1.5) 
for compensatory accrual</t>
        </r>
      </text>
    </comment>
    <comment ref="C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55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C6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6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6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6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6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6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6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64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64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64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64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64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64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64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67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67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67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67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67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67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67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68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</commentList>
</comments>
</file>

<file path=xl/comments10.xml><?xml version="1.0" encoding="utf-8"?>
<comments xmlns="http://schemas.openxmlformats.org/spreadsheetml/2006/main">
  <authors>
    <author>Fortin</author>
  </authors>
  <commentList>
    <comment ref="C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C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R30" authorId="0" shapeId="0">
      <text>
        <r>
          <rPr>
            <b/>
            <sz val="9"/>
            <color indexed="81"/>
            <rFont val="Tahoma"/>
            <family val="2"/>
          </rPr>
          <t>Input premium time (hours worked x 1.5) 
for compensatory accrual</t>
        </r>
      </text>
    </comment>
    <comment ref="C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42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C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55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</commentList>
</comments>
</file>

<file path=xl/comments11.xml><?xml version="1.0" encoding="utf-8"?>
<comments xmlns="http://schemas.openxmlformats.org/spreadsheetml/2006/main">
  <authors>
    <author>Fortin</author>
  </authors>
  <commentList>
    <comment ref="C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C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R30" authorId="0" shapeId="0">
      <text>
        <r>
          <rPr>
            <b/>
            <sz val="9"/>
            <color indexed="81"/>
            <rFont val="Tahoma"/>
            <family val="2"/>
          </rPr>
          <t>Input premium time (hours worked x 1.5) 
for compensatory accrual</t>
        </r>
      </text>
    </comment>
    <comment ref="C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42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C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55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</commentList>
</comments>
</file>

<file path=xl/comments12.xml><?xml version="1.0" encoding="utf-8"?>
<comments xmlns="http://schemas.openxmlformats.org/spreadsheetml/2006/main">
  <authors>
    <author>Fortin</author>
  </authors>
  <commentList>
    <comment ref="C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C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R30" authorId="0" shapeId="0">
      <text>
        <r>
          <rPr>
            <b/>
            <sz val="9"/>
            <color indexed="81"/>
            <rFont val="Tahoma"/>
            <family val="2"/>
          </rPr>
          <t>Input premium time (hours worked x 1.5) 
for compensatory accrual</t>
        </r>
      </text>
    </comment>
    <comment ref="C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42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C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55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</commentList>
</comments>
</file>

<file path=xl/comments13.xml><?xml version="1.0" encoding="utf-8"?>
<comments xmlns="http://schemas.openxmlformats.org/spreadsheetml/2006/main">
  <authors>
    <author>Fortin</author>
  </authors>
  <commentList>
    <comment ref="C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C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R30" authorId="0" shapeId="0">
      <text>
        <r>
          <rPr>
            <b/>
            <sz val="9"/>
            <color indexed="81"/>
            <rFont val="Tahoma"/>
            <family val="2"/>
          </rPr>
          <t>Input premium time (hours worked x 1.5) 
for compensatory accrual</t>
        </r>
      </text>
    </comment>
  </commentList>
</comments>
</file>

<file path=xl/comments2.xml><?xml version="1.0" encoding="utf-8"?>
<comments xmlns="http://schemas.openxmlformats.org/spreadsheetml/2006/main">
  <authors>
    <author>Fortin</author>
  </authors>
  <commentList>
    <comment ref="C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C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R30" authorId="0" shapeId="0">
      <text>
        <r>
          <rPr>
            <b/>
            <sz val="9"/>
            <color indexed="81"/>
            <rFont val="Tahoma"/>
            <family val="2"/>
          </rPr>
          <t>Input premium time (hours worked x 1.5) 
for compensatory accrual</t>
        </r>
      </text>
    </comment>
    <comment ref="C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42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C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55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</commentList>
</comments>
</file>

<file path=xl/comments3.xml><?xml version="1.0" encoding="utf-8"?>
<comments xmlns="http://schemas.openxmlformats.org/spreadsheetml/2006/main">
  <authors>
    <author>Fortin</author>
  </authors>
  <commentList>
    <comment ref="C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C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R30" authorId="0" shapeId="0">
      <text>
        <r>
          <rPr>
            <b/>
            <sz val="9"/>
            <color indexed="81"/>
            <rFont val="Tahoma"/>
            <family val="2"/>
          </rPr>
          <t>Input premium time (hours worked x 1.5) 
for compensatory accrual</t>
        </r>
      </text>
    </comment>
    <comment ref="C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42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C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55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</commentList>
</comments>
</file>

<file path=xl/comments4.xml><?xml version="1.0" encoding="utf-8"?>
<comments xmlns="http://schemas.openxmlformats.org/spreadsheetml/2006/main">
  <authors>
    <author>Fortin</author>
  </authors>
  <commentList>
    <comment ref="C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C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R30" authorId="0" shapeId="0">
      <text>
        <r>
          <rPr>
            <b/>
            <sz val="9"/>
            <color indexed="81"/>
            <rFont val="Tahoma"/>
            <family val="2"/>
          </rPr>
          <t>Input premium time (hours worked x 1.5) 
for compensatory accrual</t>
        </r>
      </text>
    </comment>
    <comment ref="C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42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C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55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</commentList>
</comments>
</file>

<file path=xl/comments5.xml><?xml version="1.0" encoding="utf-8"?>
<comments xmlns="http://schemas.openxmlformats.org/spreadsheetml/2006/main">
  <authors>
    <author>Fortin</author>
  </authors>
  <commentList>
    <comment ref="C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C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R30" authorId="0" shapeId="0">
      <text>
        <r>
          <rPr>
            <b/>
            <sz val="9"/>
            <color indexed="81"/>
            <rFont val="Tahoma"/>
            <family val="2"/>
          </rPr>
          <t>Input premium time (hours worked x 1.5) 
for compensatory accrual</t>
        </r>
      </text>
    </comment>
    <comment ref="C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42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C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55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</commentList>
</comments>
</file>

<file path=xl/comments6.xml><?xml version="1.0" encoding="utf-8"?>
<comments xmlns="http://schemas.openxmlformats.org/spreadsheetml/2006/main">
  <authors>
    <author>Fortin</author>
  </authors>
  <commentList>
    <comment ref="C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C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R30" authorId="0" shapeId="0">
      <text>
        <r>
          <rPr>
            <b/>
            <sz val="9"/>
            <color indexed="81"/>
            <rFont val="Tahoma"/>
            <family val="2"/>
          </rPr>
          <t>Input premium time (hours worked x 1.5) 
for compensatory accrual</t>
        </r>
      </text>
    </comment>
    <comment ref="C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42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C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55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</commentList>
</comments>
</file>

<file path=xl/comments7.xml><?xml version="1.0" encoding="utf-8"?>
<comments xmlns="http://schemas.openxmlformats.org/spreadsheetml/2006/main">
  <authors>
    <author>Fortin</author>
  </authors>
  <commentList>
    <comment ref="C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C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R30" authorId="0" shapeId="0">
      <text>
        <r>
          <rPr>
            <b/>
            <sz val="9"/>
            <color indexed="81"/>
            <rFont val="Tahoma"/>
            <family val="2"/>
          </rPr>
          <t>Input premium time (hours worked x 1.5) 
for compensatory accrual</t>
        </r>
      </text>
    </comment>
    <comment ref="C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42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C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55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C6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6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6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6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6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6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6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64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64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64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64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64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64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64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67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67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67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67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67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67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67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68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C74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74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74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74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74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74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74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77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77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77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77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77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77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77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80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80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80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80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80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80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80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81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</commentList>
</comments>
</file>

<file path=xl/comments8.xml><?xml version="1.0" encoding="utf-8"?>
<comments xmlns="http://schemas.openxmlformats.org/spreadsheetml/2006/main">
  <authors>
    <author>Fortin</author>
  </authors>
  <commentList>
    <comment ref="C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C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R30" authorId="0" shapeId="0">
      <text>
        <r>
          <rPr>
            <b/>
            <sz val="9"/>
            <color indexed="81"/>
            <rFont val="Tahoma"/>
            <family val="2"/>
          </rPr>
          <t>Input premium time (hours worked x 1.5) 
for compensatory accrual</t>
        </r>
      </text>
    </comment>
    <comment ref="C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42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C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55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</commentList>
</comments>
</file>

<file path=xl/comments9.xml><?xml version="1.0" encoding="utf-8"?>
<comments xmlns="http://schemas.openxmlformats.org/spreadsheetml/2006/main">
  <authors>
    <author>Fortin</author>
  </authors>
  <commentList>
    <comment ref="C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1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15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C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22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2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28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R30" authorId="0" shapeId="0">
      <text>
        <r>
          <rPr>
            <b/>
            <sz val="9"/>
            <color indexed="81"/>
            <rFont val="Tahoma"/>
            <family val="2"/>
          </rPr>
          <t>Input premium time (hours worked x 1.5) 
for compensatory accrual</t>
        </r>
      </text>
    </comment>
    <comment ref="C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35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3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41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42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  <comment ref="C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48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E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G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I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K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M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O51" authorId="0" shapeId="0">
      <text>
        <r>
          <rPr>
            <sz val="9"/>
            <color indexed="81"/>
            <rFont val="Tahoma"/>
            <family val="2"/>
          </rPr>
          <t xml:space="preserve">time must be entered as "HR:MIN AM/PM"
e.g. "9:00 AM" or "12:00 PM"
</t>
        </r>
      </text>
    </comment>
    <comment ref="C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E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G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I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K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M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O54" authorId="0" shapeId="0">
      <text>
        <r>
          <rPr>
            <sz val="9"/>
            <color indexed="81"/>
            <rFont val="Tahoma"/>
            <family val="2"/>
          </rPr>
          <t>input total hours of any paid time off (PTO)</t>
        </r>
      </text>
    </comment>
    <comment ref="R55" authorId="0" shapeId="0">
      <text>
        <r>
          <rPr>
            <b/>
            <sz val="9"/>
            <color indexed="81"/>
            <rFont val="Tahoma"/>
            <family val="2"/>
          </rPr>
          <t>*Compensatory time must be calcualted at time and one half if not used within the same week. If used in same week, do not record.</t>
        </r>
      </text>
    </comment>
  </commentList>
</comments>
</file>

<file path=xl/sharedStrings.xml><?xml version="1.0" encoding="utf-8"?>
<sst xmlns="http://schemas.openxmlformats.org/spreadsheetml/2006/main" count="2940" uniqueCount="89">
  <si>
    <t>Week starting:</t>
  </si>
  <si>
    <t>Week ending:</t>
  </si>
  <si>
    <t>Time In</t>
  </si>
  <si>
    <t>Total</t>
  </si>
  <si>
    <t>Time Out</t>
  </si>
  <si>
    <t>Total Hours</t>
  </si>
  <si>
    <t xml:space="preserve">NAME: </t>
  </si>
  <si>
    <t>Comp Time Hours</t>
  </si>
  <si>
    <t>Time Off</t>
  </si>
  <si>
    <t>Administrative Leave (AL):</t>
  </si>
  <si>
    <t>Personal Holiday (PH):</t>
  </si>
  <si>
    <t>Other:</t>
  </si>
  <si>
    <t>SUPERVISOR SIGNATURE:</t>
  </si>
  <si>
    <t>Sat.</t>
  </si>
  <si>
    <t>Sun.</t>
  </si>
  <si>
    <t>Mon.</t>
  </si>
  <si>
    <t>Tues.</t>
  </si>
  <si>
    <t>Wed.</t>
  </si>
  <si>
    <t>Thurs.</t>
  </si>
  <si>
    <t>Fri.</t>
  </si>
  <si>
    <t>Hours</t>
  </si>
  <si>
    <t>Time Off/Type</t>
  </si>
  <si>
    <t>AL</t>
  </si>
  <si>
    <t>PH</t>
  </si>
  <si>
    <t>V</t>
  </si>
  <si>
    <t>S</t>
  </si>
  <si>
    <t>SL</t>
  </si>
  <si>
    <t>C</t>
  </si>
  <si>
    <t>PB</t>
  </si>
  <si>
    <t>O</t>
  </si>
  <si>
    <t>Total hours</t>
  </si>
  <si>
    <t>Paid Leave Bank (PB):</t>
  </si>
  <si>
    <t>Sick (S)/Sick Leave (SL):</t>
  </si>
  <si>
    <t>Vacation (V):</t>
  </si>
  <si>
    <t>Comp Time previously accrued:</t>
  </si>
  <si>
    <t>Current comp time accrual:</t>
  </si>
  <si>
    <t>Remaining balance:</t>
  </si>
  <si>
    <t>BUSINESS OFFICE USE ONLY</t>
  </si>
  <si>
    <t>drop down source:</t>
  </si>
  <si>
    <t>Comp</t>
  </si>
  <si>
    <t>Accrual</t>
  </si>
  <si>
    <t>Hours Worked</t>
  </si>
  <si>
    <t>Total Hours (worked &amp; PTO)</t>
  </si>
  <si>
    <t>37.5 WW</t>
  </si>
  <si>
    <t>35 WW</t>
  </si>
  <si>
    <t>hours to days conversion</t>
  </si>
  <si>
    <t>Days (7)</t>
  </si>
  <si>
    <t>Days (7.5)</t>
  </si>
  <si>
    <t>pay date</t>
  </si>
  <si>
    <t>Include any comments below. If PTO of Other (O) has been selected, please indicate the reason.</t>
  </si>
  <si>
    <t>INPUT DATA IN CELLS HIGHLIGHTED WITH A RED BORDER - ALL OTHER DATA SHOULD AUTOMATICALLY POPULATE</t>
  </si>
  <si>
    <t>Days 35WW</t>
  </si>
  <si>
    <t>Days 37.5WW</t>
  </si>
  <si>
    <t>Bloustein School Time Sheet - Salaried Non-Exempt Employees</t>
  </si>
  <si>
    <t>Comp time (C) used:</t>
  </si>
  <si>
    <t>Input hours worked</t>
  </si>
  <si>
    <t>Once approved and worked:</t>
  </si>
  <si>
    <t>Input any paid time off (PTO)</t>
  </si>
  <si>
    <t>Input any compensatory accrual</t>
  </si>
  <si>
    <t xml:space="preserve">This excel workbook is for: </t>
  </si>
  <si>
    <t>salaried non-exempt staff only (hourly employees do not use this form)</t>
  </si>
  <si>
    <t>SALARIED NON-EXEMPT STAFF (EMPLOYEE CLASSES 1 AND 3)</t>
  </si>
  <si>
    <t>recording absences including available paid-time off like sick, vacation, personal holiday, administrative leave, or compensatory time usage</t>
  </si>
  <si>
    <t>Prior authorization by individual's supervisor is required to work beyond normal week.</t>
  </si>
  <si>
    <t>note: comments are provided and can be viewed by hovering over open cells</t>
  </si>
  <si>
    <t>EMPLOYEE SIGNATURE:</t>
  </si>
  <si>
    <t>H</t>
  </si>
  <si>
    <t>Comp time should be calculated at time and a half if not used within the same week earned. (ex. If you work an additional 2 hrs…2 x 1.5=3)</t>
  </si>
  <si>
    <t>Completed Time Sheets should be submitted to Keri Ferreira</t>
  </si>
  <si>
    <t>ENTER YOUR NAME HERE</t>
  </si>
  <si>
    <t>Input name in name field on Jun-Jul tab below and name will automatically populate on other sheets</t>
  </si>
  <si>
    <t>Each tab below represents the weeks associated with pay dates for that month</t>
  </si>
  <si>
    <t>B</t>
  </si>
  <si>
    <t>recording time worked during every work week, include any overtime or compensatory time accrual</t>
  </si>
  <si>
    <t>the July 1, 2016 through June 30, 2017 time period.</t>
  </si>
  <si>
    <t>Jun-Jul 16</t>
  </si>
  <si>
    <t>Jul-Aug 16</t>
  </si>
  <si>
    <t>Aug-Sep 16</t>
  </si>
  <si>
    <t>Sep-Oct 16</t>
  </si>
  <si>
    <t>Oct-Nov 16</t>
  </si>
  <si>
    <t>Nov-Dec 16</t>
  </si>
  <si>
    <t>Dec-Jan 17</t>
  </si>
  <si>
    <t>Jan-Feb 17</t>
  </si>
  <si>
    <t>Feb-Mar 17</t>
  </si>
  <si>
    <t>Mar-Apr 17</t>
  </si>
  <si>
    <t>Apr-May 17</t>
  </si>
  <si>
    <t>May-June 17</t>
  </si>
  <si>
    <t>Jun 17</t>
  </si>
  <si>
    <t>*Hours for 6/27- 6/30 are entered only so weekly total is correct.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</si>
</sst>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h:mm\ AM/PM;@"/>
    <numFmt numFmtId="165" formatCode="0.00_);[Red]\(0.00\)"/>
  </numFmts>
  <fonts count="26" x14ac:knownFonts="1">
    <font>
      <sz val="11"/>
      <color theme="1"/>
      <name val="Calibri"/>
      <family val="2"/>
      <scheme val="minor"/>
    </font>
    <font>
      <sz val="8"/>
      <name val="Century Gothic"/>
      <family val="2"/>
    </font>
    <font>
      <sz val="8"/>
      <color indexed="8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sz val="8"/>
      <color indexed="63"/>
      <name val="Century Gothic"/>
      <family val="2"/>
    </font>
    <font>
      <b/>
      <sz val="8"/>
      <color indexed="9"/>
      <name val="Century Gothic"/>
      <family val="2"/>
    </font>
    <font>
      <sz val="8"/>
      <color indexed="9"/>
      <name val="Century Gothic"/>
      <family val="2"/>
    </font>
    <font>
      <b/>
      <u/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color theme="0"/>
      <name val="Century Gothic"/>
      <family val="2"/>
    </font>
    <font>
      <b/>
      <i/>
      <sz val="8"/>
      <color theme="1"/>
      <name val="Century Gothic"/>
      <family val="2"/>
    </font>
    <font>
      <b/>
      <sz val="12"/>
      <color theme="0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"/>
      <name val="Century Gothic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b/>
      <sz val="12"/>
      <color rgb="FFC00000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indexed="23"/>
      <name val="Century Gothic"/>
      <family val="2"/>
    </font>
    <font>
      <b/>
      <sz val="8"/>
      <color indexed="63"/>
      <name val="Century Gothic"/>
      <family val="2"/>
    </font>
    <font>
      <b/>
      <sz val="8"/>
      <color rgb="FFFF0000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55"/>
      </bottom>
      <diagonal/>
    </border>
    <border>
      <left style="thin">
        <color indexed="8"/>
      </left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/>
      <top style="thin">
        <color indexed="19"/>
      </top>
      <bottom style="thin">
        <color indexed="55"/>
      </bottom>
      <diagonal/>
    </border>
    <border>
      <left style="thin">
        <color indexed="8"/>
      </left>
      <right/>
      <top style="thin">
        <color indexed="55"/>
      </top>
      <bottom style="thin">
        <color indexed="1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indexed="55"/>
      </bottom>
      <diagonal/>
    </border>
    <border>
      <left/>
      <right style="thin">
        <color theme="0" tint="-0.499984740745262"/>
      </right>
      <top style="thin">
        <color indexed="19"/>
      </top>
      <bottom style="thin">
        <color indexed="55"/>
      </bottom>
      <diagonal/>
    </border>
    <border>
      <left/>
      <right style="thin">
        <color theme="0" tint="-0.499984740745262"/>
      </right>
      <top style="thin">
        <color indexed="55"/>
      </top>
      <bottom style="thin">
        <color indexed="19"/>
      </bottom>
      <diagonal/>
    </border>
    <border>
      <left/>
      <right style="thin">
        <color theme="0" tint="-0.499984740745262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8"/>
      </left>
      <right/>
      <top style="thin">
        <color indexed="55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55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thin">
        <color indexed="19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1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theme="0" tint="-0.499984740745262"/>
      </bottom>
      <diagonal/>
    </border>
    <border>
      <left style="medium">
        <color rgb="FFC00000"/>
      </left>
      <right style="medium">
        <color rgb="FFC00000"/>
      </right>
      <top style="thin">
        <color theme="0" tint="-0.499984740745262"/>
      </top>
      <bottom style="medium">
        <color rgb="FFC00000"/>
      </bottom>
      <diagonal/>
    </border>
    <border>
      <left/>
      <right/>
      <top/>
      <bottom style="thin">
        <color indexed="55"/>
      </bottom>
      <diagonal/>
    </border>
    <border>
      <left style="medium">
        <color rgb="FFC00000"/>
      </left>
      <right style="thin">
        <color theme="0" tint="-0.499984740745262"/>
      </right>
      <top style="medium">
        <color rgb="FFC00000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rgb="FFC00000"/>
      </right>
      <top style="medium">
        <color rgb="FFC00000"/>
      </top>
      <bottom style="thin">
        <color theme="0" tint="-0.499984740745262"/>
      </bottom>
      <diagonal/>
    </border>
    <border>
      <left style="medium">
        <color rgb="FFC00000"/>
      </left>
      <right style="thin">
        <color theme="0" tint="-0.499984740745262"/>
      </right>
      <top style="thin">
        <color theme="0" tint="-0.499984740745262"/>
      </top>
      <bottom style="medium">
        <color rgb="FFC00000"/>
      </bottom>
      <diagonal/>
    </border>
    <border>
      <left style="thin">
        <color theme="0" tint="-0.499984740745262"/>
      </left>
      <right style="medium">
        <color rgb="FFC00000"/>
      </right>
      <top style="thin">
        <color theme="0" tint="-0.499984740745262"/>
      </top>
      <bottom style="medium">
        <color rgb="FFC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rgb="FFC00000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/>
      <top style="thin">
        <color indexed="64"/>
      </top>
      <bottom style="thin">
        <color indexed="55"/>
      </bottom>
      <diagonal/>
    </border>
    <border>
      <left/>
      <right style="medium">
        <color rgb="FFC00000"/>
      </right>
      <top style="thin">
        <color indexed="64"/>
      </top>
      <bottom style="thin">
        <color indexed="55"/>
      </bottom>
      <diagonal/>
    </border>
    <border>
      <left/>
      <right style="medium">
        <color rgb="FFC00000"/>
      </right>
      <top style="thin">
        <color indexed="19"/>
      </top>
      <bottom style="thin">
        <color indexed="55"/>
      </bottom>
      <diagonal/>
    </border>
    <border>
      <left/>
      <right style="medium">
        <color rgb="FFC00000"/>
      </right>
      <top style="thin">
        <color indexed="55"/>
      </top>
      <bottom style="thin">
        <color indexed="19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6" fillId="0" borderId="45" xfId="0" applyFont="1" applyBorder="1" applyAlignment="1">
      <alignment horizontal="center" vertical="center"/>
    </xf>
    <xf numFmtId="0" fontId="4" fillId="9" borderId="0" xfId="0" applyFont="1" applyFill="1"/>
    <xf numFmtId="0" fontId="17" fillId="9" borderId="32" xfId="0" applyFont="1" applyFill="1" applyBorder="1" applyAlignment="1">
      <alignment horizontal="center" vertical="center"/>
    </xf>
    <xf numFmtId="0" fontId="4" fillId="10" borderId="0" xfId="0" applyFont="1" applyFill="1"/>
    <xf numFmtId="0" fontId="17" fillId="10" borderId="32" xfId="0" applyFont="1" applyFill="1" applyBorder="1" applyAlignment="1">
      <alignment horizontal="center" vertical="center"/>
    </xf>
    <xf numFmtId="2" fontId="16" fillId="0" borderId="45" xfId="0" applyNumberFormat="1" applyFont="1" applyBorder="1" applyAlignment="1">
      <alignment horizontal="center" vertical="center"/>
    </xf>
    <xf numFmtId="2" fontId="16" fillId="7" borderId="45" xfId="0" applyNumberFormat="1" applyFont="1" applyFill="1" applyBorder="1" applyAlignment="1">
      <alignment horizontal="center" vertical="center"/>
    </xf>
    <xf numFmtId="0" fontId="4" fillId="0" borderId="0" xfId="0" applyFont="1" applyProtection="1"/>
    <xf numFmtId="0" fontId="9" fillId="0" borderId="0" xfId="0" applyFont="1" applyAlignment="1" applyProtection="1">
      <alignment horizontal="right"/>
    </xf>
    <xf numFmtId="0" fontId="1" fillId="0" borderId="0" xfId="0" applyFont="1" applyProtection="1"/>
    <xf numFmtId="14" fontId="5" fillId="0" borderId="4" xfId="0" applyNumberFormat="1" applyFont="1" applyFill="1" applyBorder="1" applyAlignment="1" applyProtection="1">
      <alignment horizontal="left"/>
    </xf>
    <xf numFmtId="14" fontId="5" fillId="0" borderId="8" xfId="0" applyNumberFormat="1" applyFont="1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43" fontId="1" fillId="4" borderId="37" xfId="0" applyNumberFormat="1" applyFont="1" applyFill="1" applyBorder="1" applyAlignment="1" applyProtection="1">
      <alignment horizontal="center" vertical="center"/>
    </xf>
    <xf numFmtId="43" fontId="1" fillId="4" borderId="9" xfId="0" applyNumberFormat="1" applyFont="1" applyFill="1" applyBorder="1" applyAlignment="1" applyProtection="1">
      <alignment horizontal="center" vertical="center"/>
    </xf>
    <xf numFmtId="164" fontId="1" fillId="4" borderId="39" xfId="0" applyNumberFormat="1" applyFont="1" applyFill="1" applyBorder="1" applyAlignment="1" applyProtection="1">
      <alignment horizontal="center" vertical="center"/>
    </xf>
    <xf numFmtId="165" fontId="1" fillId="4" borderId="37" xfId="0" applyNumberFormat="1" applyFont="1" applyFill="1" applyBorder="1" applyAlignment="1" applyProtection="1">
      <alignment horizontal="center" vertical="center" wrapText="1"/>
    </xf>
    <xf numFmtId="165" fontId="1" fillId="4" borderId="9" xfId="0" applyNumberFormat="1" applyFont="1" applyFill="1" applyBorder="1" applyAlignment="1" applyProtection="1">
      <alignment horizontal="center" vertical="center" wrapText="1"/>
    </xf>
    <xf numFmtId="14" fontId="6" fillId="5" borderId="1" xfId="0" applyNumberFormat="1" applyFont="1" applyFill="1" applyBorder="1" applyAlignment="1" applyProtection="1">
      <alignment horizontal="center" vertical="center"/>
    </xf>
    <xf numFmtId="14" fontId="6" fillId="5" borderId="0" xfId="0" applyNumberFormat="1" applyFont="1" applyFill="1" applyBorder="1" applyAlignment="1" applyProtection="1">
      <alignment horizontal="center" vertical="center"/>
    </xf>
    <xf numFmtId="164" fontId="1" fillId="5" borderId="21" xfId="0" applyNumberFormat="1" applyFont="1" applyFill="1" applyBorder="1" applyAlignment="1" applyProtection="1">
      <alignment horizontal="center" vertical="center"/>
    </xf>
    <xf numFmtId="165" fontId="1" fillId="5" borderId="9" xfId="0" applyNumberFormat="1" applyFont="1" applyFill="1" applyBorder="1" applyAlignment="1" applyProtection="1">
      <alignment horizontal="center" vertical="center" wrapText="1"/>
    </xf>
    <xf numFmtId="0" fontId="1" fillId="4" borderId="25" xfId="0" applyFont="1" applyFill="1" applyBorder="1" applyAlignment="1" applyProtection="1">
      <alignment horizontal="center" vertical="center" wrapText="1"/>
    </xf>
    <xf numFmtId="0" fontId="1" fillId="7" borderId="27" xfId="0" applyFont="1" applyFill="1" applyBorder="1" applyAlignment="1" applyProtection="1">
      <alignment horizontal="center" vertical="center" wrapText="1"/>
    </xf>
    <xf numFmtId="165" fontId="3" fillId="4" borderId="24" xfId="0" applyNumberFormat="1" applyFont="1" applyFill="1" applyBorder="1" applyAlignment="1" applyProtection="1">
      <alignment horizontal="center" vertical="center"/>
    </xf>
    <xf numFmtId="0" fontId="3" fillId="4" borderId="24" xfId="0" applyNumberFormat="1" applyFont="1" applyFill="1" applyBorder="1" applyAlignment="1" applyProtection="1">
      <alignment horizontal="center" vertical="center"/>
    </xf>
    <xf numFmtId="165" fontId="3" fillId="4" borderId="26" xfId="0" applyNumberFormat="1" applyFont="1" applyFill="1" applyBorder="1" applyAlignment="1" applyProtection="1">
      <alignment horizontal="center" vertical="center" wrapText="1"/>
    </xf>
    <xf numFmtId="165" fontId="3" fillId="7" borderId="29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14" fontId="1" fillId="0" borderId="0" xfId="0" applyNumberFormat="1" applyFont="1" applyFill="1" applyProtection="1"/>
    <xf numFmtId="0" fontId="1" fillId="8" borderId="30" xfId="0" applyFont="1" applyFill="1" applyBorder="1" applyProtection="1"/>
    <xf numFmtId="0" fontId="1" fillId="8" borderId="31" xfId="0" applyFont="1" applyFill="1" applyBorder="1" applyProtection="1"/>
    <xf numFmtId="0" fontId="15" fillId="8" borderId="31" xfId="0" applyFont="1" applyFill="1" applyBorder="1" applyAlignment="1" applyProtection="1">
      <alignment horizontal="right"/>
    </xf>
    <xf numFmtId="0" fontId="3" fillId="8" borderId="31" xfId="0" applyFont="1" applyFill="1" applyBorder="1" applyProtection="1"/>
    <xf numFmtId="0" fontId="3" fillId="0" borderId="0" xfId="0" applyFont="1" applyProtection="1"/>
    <xf numFmtId="164" fontId="1" fillId="5" borderId="9" xfId="0" applyNumberFormat="1" applyFont="1" applyFill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center" vertical="center" wrapText="1"/>
    </xf>
    <xf numFmtId="165" fontId="3" fillId="4" borderId="33" xfId="0" applyNumberFormat="1" applyFont="1" applyFill="1" applyBorder="1" applyAlignment="1" applyProtection="1">
      <alignment horizontal="center" vertical="center"/>
    </xf>
    <xf numFmtId="0" fontId="3" fillId="4" borderId="33" xfId="0" applyNumberFormat="1" applyFont="1" applyFill="1" applyBorder="1" applyAlignment="1" applyProtection="1">
      <alignment horizontal="center" vertical="center"/>
    </xf>
    <xf numFmtId="165" fontId="3" fillId="4" borderId="9" xfId="0" applyNumberFormat="1" applyFont="1" applyFill="1" applyBorder="1" applyAlignment="1" applyProtection="1">
      <alignment horizontal="center" vertical="center"/>
    </xf>
    <xf numFmtId="0" fontId="3" fillId="4" borderId="9" xfId="0" applyNumberFormat="1" applyFont="1" applyFill="1" applyBorder="1" applyAlignment="1" applyProtection="1">
      <alignment horizontal="center" vertical="center"/>
    </xf>
    <xf numFmtId="165" fontId="1" fillId="2" borderId="9" xfId="0" applyNumberFormat="1" applyFont="1" applyFill="1" applyBorder="1" applyAlignment="1" applyProtection="1">
      <alignment horizontal="center" vertical="center" wrapText="1"/>
    </xf>
    <xf numFmtId="14" fontId="6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2" fontId="4" fillId="0" borderId="0" xfId="0" applyNumberFormat="1" applyFont="1" applyBorder="1" applyProtection="1"/>
    <xf numFmtId="0" fontId="4" fillId="0" borderId="7" xfId="0" applyFont="1" applyBorder="1" applyProtection="1"/>
    <xf numFmtId="0" fontId="11" fillId="0" borderId="0" xfId="0" applyFont="1" applyBorder="1" applyProtection="1"/>
    <xf numFmtId="164" fontId="1" fillId="4" borderId="38" xfId="0" applyNumberFormat="1" applyFont="1" applyFill="1" applyBorder="1" applyAlignment="1" applyProtection="1">
      <alignment horizontal="center" vertical="center"/>
      <protection locked="0"/>
    </xf>
    <xf numFmtId="164" fontId="1" fillId="4" borderId="39" xfId="0" applyNumberFormat="1" applyFont="1" applyFill="1" applyBorder="1" applyAlignment="1" applyProtection="1">
      <alignment horizontal="center" vertical="center"/>
      <protection locked="0"/>
    </xf>
    <xf numFmtId="0" fontId="1" fillId="2" borderId="41" xfId="0" applyNumberFormat="1" applyFont="1" applyFill="1" applyBorder="1" applyAlignment="1" applyProtection="1">
      <alignment horizontal="center" vertical="center"/>
      <protection locked="0"/>
    </xf>
    <xf numFmtId="165" fontId="1" fillId="5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3" xfId="0" applyNumberFormat="1" applyFont="1" applyFill="1" applyBorder="1" applyAlignment="1" applyProtection="1">
      <alignment horizontal="center" vertical="center"/>
      <protection locked="0"/>
    </xf>
    <xf numFmtId="165" fontId="1" fillId="5" borderId="4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19" fillId="0" borderId="0" xfId="0" applyFont="1" applyFill="1"/>
    <xf numFmtId="0" fontId="6" fillId="3" borderId="9" xfId="0" applyFont="1" applyFill="1" applyBorder="1" applyAlignment="1" applyProtection="1">
      <alignment horizontal="center" vertical="center" wrapText="1"/>
    </xf>
    <xf numFmtId="164" fontId="1" fillId="5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165" fontId="3" fillId="4" borderId="9" xfId="0" applyNumberFormat="1" applyFont="1" applyFill="1" applyBorder="1" applyAlignment="1" applyProtection="1">
      <alignment horizontal="center" vertical="center"/>
      <protection locked="0"/>
    </xf>
    <xf numFmtId="165" fontId="10" fillId="7" borderId="0" xfId="0" applyNumberFormat="1" applyFont="1" applyFill="1" applyBorder="1" applyAlignment="1" applyProtection="1">
      <alignment horizontal="center" vertical="center" wrapText="1"/>
    </xf>
    <xf numFmtId="165" fontId="3" fillId="8" borderId="31" xfId="0" applyNumberFormat="1" applyFont="1" applyFill="1" applyBorder="1" applyAlignment="1" applyProtection="1">
      <alignment horizontal="center" vertical="center"/>
    </xf>
    <xf numFmtId="165" fontId="3" fillId="8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7" borderId="28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12" borderId="0" xfId="0" applyFill="1"/>
    <xf numFmtId="0" fontId="4" fillId="0" borderId="53" xfId="0" applyFont="1" applyBorder="1" applyProtection="1"/>
    <xf numFmtId="0" fontId="4" fillId="0" borderId="54" xfId="0" applyFont="1" applyBorder="1" applyProtection="1"/>
    <xf numFmtId="0" fontId="4" fillId="0" borderId="54" xfId="0" applyFont="1" applyBorder="1" applyAlignment="1" applyProtection="1">
      <alignment horizontal="right"/>
    </xf>
    <xf numFmtId="2" fontId="4" fillId="0" borderId="54" xfId="0" applyNumberFormat="1" applyFont="1" applyBorder="1" applyProtection="1"/>
    <xf numFmtId="164" fontId="1" fillId="5" borderId="56" xfId="0" applyNumberFormat="1" applyFont="1" applyFill="1" applyBorder="1" applyAlignment="1" applyProtection="1">
      <alignment horizontal="center" vertical="center"/>
    </xf>
    <xf numFmtId="165" fontId="1" fillId="5" borderId="37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center"/>
    </xf>
    <xf numFmtId="0" fontId="4" fillId="0" borderId="55" xfId="0" applyFont="1" applyBorder="1" applyProtection="1"/>
    <xf numFmtId="0" fontId="8" fillId="0" borderId="55" xfId="0" applyFont="1" applyBorder="1" applyAlignment="1" applyProtection="1">
      <alignment horizontal="center"/>
    </xf>
    <xf numFmtId="0" fontId="8" fillId="0" borderId="50" xfId="0" applyFont="1" applyBorder="1" applyAlignment="1" applyProtection="1">
      <alignment horizontal="center"/>
    </xf>
    <xf numFmtId="0" fontId="4" fillId="0" borderId="51" xfId="0" applyFont="1" applyBorder="1" applyProtection="1"/>
    <xf numFmtId="2" fontId="4" fillId="0" borderId="52" xfId="0" applyNumberFormat="1" applyFont="1" applyBorder="1" applyProtection="1"/>
    <xf numFmtId="2" fontId="4" fillId="0" borderId="45" xfId="0" applyNumberFormat="1" applyFont="1" applyBorder="1" applyProtection="1"/>
    <xf numFmtId="0" fontId="6" fillId="13" borderId="9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horizontal="center" vertical="center"/>
    </xf>
    <xf numFmtId="0" fontId="7" fillId="14" borderId="9" xfId="0" applyFont="1" applyFill="1" applyBorder="1" applyAlignment="1" applyProtection="1">
      <alignment horizontal="center" vertical="center"/>
    </xf>
    <xf numFmtId="14" fontId="6" fillId="14" borderId="9" xfId="0" applyNumberFormat="1" applyFont="1" applyFill="1" applyBorder="1" applyAlignment="1" applyProtection="1">
      <alignment horizontal="center" vertical="center"/>
    </xf>
    <xf numFmtId="0" fontId="6" fillId="14" borderId="9" xfId="0" applyFont="1" applyFill="1" applyBorder="1" applyAlignment="1" applyProtection="1">
      <alignment horizontal="center" vertical="center"/>
    </xf>
    <xf numFmtId="14" fontId="6" fillId="14" borderId="33" xfId="0" applyNumberFormat="1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right"/>
    </xf>
    <xf numFmtId="0" fontId="23" fillId="0" borderId="0" xfId="0" applyFont="1" applyFill="1" applyAlignment="1" applyProtection="1">
      <alignment horizontal="right"/>
    </xf>
    <xf numFmtId="14" fontId="24" fillId="0" borderId="4" xfId="0" applyNumberFormat="1" applyFont="1" applyFill="1" applyBorder="1" applyAlignment="1" applyProtection="1">
      <alignment horizontal="left"/>
    </xf>
    <xf numFmtId="14" fontId="24" fillId="0" borderId="8" xfId="0" applyNumberFormat="1" applyFont="1" applyFill="1" applyBorder="1" applyAlignment="1" applyProtection="1">
      <alignment horizontal="left"/>
    </xf>
    <xf numFmtId="49" fontId="4" fillId="0" borderId="0" xfId="0" applyNumberFormat="1" applyFont="1" applyProtection="1"/>
    <xf numFmtId="0" fontId="8" fillId="0" borderId="55" xfId="0" applyFont="1" applyBorder="1" applyAlignment="1" applyProtection="1">
      <alignment horizontal="center"/>
    </xf>
    <xf numFmtId="0" fontId="8" fillId="0" borderId="55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4" fontId="5" fillId="0" borderId="4" xfId="0" applyNumberFormat="1" applyFont="1" applyFill="1" applyBorder="1" applyAlignment="1" applyProtection="1">
      <alignment horizontal="center"/>
    </xf>
    <xf numFmtId="14" fontId="5" fillId="0" borderId="8" xfId="0" applyNumberFormat="1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4" fillId="0" borderId="55" xfId="0" applyFont="1" applyBorder="1" applyAlignment="1" applyProtection="1">
      <alignment horizontal="center"/>
    </xf>
    <xf numFmtId="0" fontId="4" fillId="0" borderId="54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1" fillId="0" borderId="55" xfId="0" applyFont="1" applyFill="1" applyBorder="1" applyProtection="1"/>
    <xf numFmtId="0" fontId="15" fillId="0" borderId="55" xfId="0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165" fontId="3" fillId="0" borderId="0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/>
    <xf numFmtId="0" fontId="16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4" fillId="0" borderId="0" xfId="0" applyFont="1" applyBorder="1"/>
    <xf numFmtId="0" fontId="2" fillId="0" borderId="0" xfId="0" applyFont="1" applyBorder="1"/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2" borderId="43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Protection="1"/>
    <xf numFmtId="0" fontId="21" fillId="15" borderId="49" xfId="0" applyFont="1" applyFill="1" applyBorder="1"/>
    <xf numFmtId="0" fontId="0" fillId="15" borderId="50" xfId="0" applyFill="1" applyBorder="1"/>
    <xf numFmtId="0" fontId="0" fillId="15" borderId="51" xfId="0" applyFill="1" applyBorder="1"/>
    <xf numFmtId="0" fontId="0" fillId="15" borderId="52" xfId="0" applyFill="1" applyBorder="1"/>
    <xf numFmtId="0" fontId="20" fillId="15" borderId="51" xfId="0" applyFont="1" applyFill="1" applyBorder="1"/>
    <xf numFmtId="0" fontId="22" fillId="15" borderId="52" xfId="0" applyFont="1" applyFill="1" applyBorder="1"/>
    <xf numFmtId="0" fontId="0" fillId="15" borderId="53" xfId="0" applyFill="1" applyBorder="1"/>
    <xf numFmtId="0" fontId="0" fillId="15" borderId="45" xfId="0" applyFill="1" applyBorder="1"/>
    <xf numFmtId="14" fontId="7" fillId="14" borderId="9" xfId="0" applyNumberFormat="1" applyFont="1" applyFill="1" applyBorder="1" applyAlignment="1" applyProtection="1">
      <alignment horizontal="center" vertical="center"/>
    </xf>
    <xf numFmtId="14" fontId="6" fillId="3" borderId="6" xfId="0" applyNumberFormat="1" applyFont="1" applyFill="1" applyBorder="1" applyAlignment="1" applyProtection="1">
      <alignment horizontal="center" vertical="center"/>
    </xf>
    <xf numFmtId="14" fontId="6" fillId="3" borderId="12" xfId="0" applyNumberFormat="1" applyFont="1" applyFill="1" applyBorder="1" applyAlignment="1" applyProtection="1">
      <alignment horizontal="center" vertical="center"/>
    </xf>
    <xf numFmtId="14" fontId="6" fillId="3" borderId="5" xfId="0" applyNumberFormat="1" applyFont="1" applyFill="1" applyBorder="1" applyAlignment="1" applyProtection="1">
      <alignment horizontal="center" vertical="center"/>
    </xf>
    <xf numFmtId="14" fontId="6" fillId="3" borderId="11" xfId="0" applyNumberFormat="1" applyFont="1" applyFill="1" applyBorder="1" applyAlignment="1" applyProtection="1">
      <alignment horizontal="center" vertical="center"/>
    </xf>
    <xf numFmtId="14" fontId="6" fillId="3" borderId="3" xfId="0" applyNumberFormat="1" applyFont="1" applyFill="1" applyBorder="1" applyAlignment="1" applyProtection="1">
      <alignment horizontal="center" vertical="center"/>
    </xf>
    <xf numFmtId="14" fontId="6" fillId="3" borderId="13" xfId="0" applyNumberFormat="1" applyFont="1" applyFill="1" applyBorder="1" applyAlignment="1" applyProtection="1">
      <alignment horizontal="center" vertical="center"/>
    </xf>
    <xf numFmtId="14" fontId="11" fillId="6" borderId="2" xfId="0" applyNumberFormat="1" applyFont="1" applyFill="1" applyBorder="1" applyAlignment="1" applyProtection="1">
      <alignment horizontal="center" vertical="center"/>
    </xf>
    <xf numFmtId="14" fontId="11" fillId="6" borderId="10" xfId="0" applyNumberFormat="1" applyFont="1" applyFill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top" wrapText="1"/>
      <protection locked="0"/>
    </xf>
    <xf numFmtId="0" fontId="4" fillId="0" borderId="32" xfId="0" applyFont="1" applyBorder="1" applyAlignment="1" applyProtection="1">
      <alignment horizontal="left" vertical="top" wrapText="1"/>
      <protection locked="0"/>
    </xf>
    <xf numFmtId="0" fontId="18" fillId="11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12" fillId="7" borderId="0" xfId="0" applyFont="1" applyFill="1" applyAlignment="1" applyProtection="1">
      <alignment horizontal="center" wrapText="1"/>
    </xf>
    <xf numFmtId="0" fontId="10" fillId="7" borderId="14" xfId="0" applyFont="1" applyFill="1" applyBorder="1" applyAlignment="1">
      <alignment horizontal="center"/>
    </xf>
    <xf numFmtId="0" fontId="10" fillId="7" borderId="15" xfId="0" applyFont="1" applyFill="1" applyBorder="1" applyAlignment="1">
      <alignment horizontal="center"/>
    </xf>
    <xf numFmtId="0" fontId="10" fillId="7" borderId="16" xfId="0" applyFont="1" applyFill="1" applyBorder="1" applyAlignment="1">
      <alignment horizont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14" fontId="6" fillId="3" borderId="35" xfId="0" applyNumberFormat="1" applyFont="1" applyFill="1" applyBorder="1" applyAlignment="1" applyProtection="1">
      <alignment horizontal="center" vertical="center"/>
    </xf>
    <xf numFmtId="14" fontId="11" fillId="6" borderId="40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49" xfId="0" applyFont="1" applyBorder="1" applyAlignment="1" applyProtection="1">
      <alignment horizontal="center"/>
    </xf>
    <xf numFmtId="0" fontId="8" fillId="0" borderId="55" xfId="0" applyFont="1" applyBorder="1" applyAlignment="1" applyProtection="1">
      <alignment horizontal="center"/>
    </xf>
    <xf numFmtId="0" fontId="25" fillId="0" borderId="46" xfId="0" applyFont="1" applyBorder="1" applyAlignment="1" applyProtection="1">
      <alignment horizontal="left"/>
      <protection locked="0"/>
    </xf>
    <xf numFmtId="0" fontId="25" fillId="0" borderId="47" xfId="0" applyFont="1" applyBorder="1" applyAlignment="1" applyProtection="1">
      <alignment horizontal="left"/>
      <protection locked="0"/>
    </xf>
    <xf numFmtId="0" fontId="25" fillId="0" borderId="48" xfId="0" applyFont="1" applyBorder="1" applyAlignment="1" applyProtection="1">
      <alignment horizontal="left"/>
      <protection locked="0"/>
    </xf>
    <xf numFmtId="0" fontId="4" fillId="0" borderId="46" xfId="0" applyFont="1" applyBorder="1" applyAlignment="1" applyProtection="1">
      <alignment horizontal="left"/>
      <protection locked="0"/>
    </xf>
    <xf numFmtId="0" fontId="4" fillId="0" borderId="47" xfId="0" applyFont="1" applyBorder="1" applyAlignment="1" applyProtection="1">
      <alignment horizontal="left"/>
      <protection locked="0"/>
    </xf>
    <xf numFmtId="0" fontId="4" fillId="0" borderId="48" xfId="0" applyFont="1" applyBorder="1" applyAlignment="1" applyProtection="1">
      <alignment horizontal="left"/>
      <protection locked="0"/>
    </xf>
    <xf numFmtId="14" fontId="11" fillId="6" borderId="3" xfId="0" applyNumberFormat="1" applyFont="1" applyFill="1" applyBorder="1" applyAlignment="1" applyProtection="1">
      <alignment horizontal="center" vertical="center"/>
    </xf>
    <xf numFmtId="14" fontId="11" fillId="6" borderId="57" xfId="0" applyNumberFormat="1" applyFont="1" applyFill="1" applyBorder="1" applyAlignment="1" applyProtection="1">
      <alignment horizontal="center" vertical="center"/>
    </xf>
    <xf numFmtId="14" fontId="11" fillId="6" borderId="58" xfId="0" applyNumberFormat="1" applyFont="1" applyFill="1" applyBorder="1" applyAlignment="1" applyProtection="1">
      <alignment horizontal="center" vertical="center"/>
    </xf>
    <xf numFmtId="14" fontId="11" fillId="6" borderId="59" xfId="0" applyNumberFormat="1" applyFont="1" applyFill="1" applyBorder="1" applyAlignment="1" applyProtection="1">
      <alignment horizontal="center" vertical="center"/>
    </xf>
    <xf numFmtId="14" fontId="6" fillId="3" borderId="60" xfId="0" applyNumberFormat="1" applyFont="1" applyFill="1" applyBorder="1" applyAlignment="1" applyProtection="1">
      <alignment horizontal="center" vertical="center"/>
    </xf>
    <xf numFmtId="14" fontId="6" fillId="3" borderId="61" xfId="0" applyNumberFormat="1" applyFont="1" applyFill="1" applyBorder="1" applyAlignment="1" applyProtection="1">
      <alignment horizontal="center" vertical="center"/>
    </xf>
    <xf numFmtId="14" fontId="6" fillId="3" borderId="57" xfId="0" applyNumberFormat="1" applyFont="1" applyFill="1" applyBorder="1" applyAlignment="1" applyProtection="1">
      <alignment horizontal="center" vertical="center"/>
    </xf>
    <xf numFmtId="164" fontId="1" fillId="6" borderId="38" xfId="0" applyNumberFormat="1" applyFont="1" applyFill="1" applyBorder="1" applyAlignment="1" applyProtection="1">
      <alignment horizontal="center" vertical="center"/>
      <protection locked="0"/>
    </xf>
    <xf numFmtId="164" fontId="1" fillId="6" borderId="39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7"/>
  <sheetViews>
    <sheetView tabSelected="1" workbookViewId="0">
      <selection activeCell="H5" sqref="H5"/>
    </sheetView>
  </sheetViews>
  <sheetFormatPr defaultRowHeight="15" x14ac:dyDescent="0.25"/>
  <cols>
    <col min="1" max="1" width="4.85546875" customWidth="1"/>
    <col min="2" max="2" width="9.140625" style="91"/>
    <col min="3" max="3" width="127.85546875" style="91" bestFit="1" customWidth="1"/>
  </cols>
  <sheetData>
    <row r="2" spans="2:3" ht="15.75" thickBot="1" x14ac:dyDescent="0.3"/>
    <row r="3" spans="2:3" x14ac:dyDescent="0.25">
      <c r="B3" s="143" t="s">
        <v>61</v>
      </c>
      <c r="C3" s="144"/>
    </row>
    <row r="4" spans="2:3" x14ac:dyDescent="0.25">
      <c r="B4" s="145"/>
      <c r="C4" s="146"/>
    </row>
    <row r="5" spans="2:3" x14ac:dyDescent="0.25">
      <c r="B5" s="147" t="s">
        <v>59</v>
      </c>
      <c r="C5" s="146"/>
    </row>
    <row r="6" spans="2:3" x14ac:dyDescent="0.25">
      <c r="B6" s="145"/>
      <c r="C6" s="146" t="s">
        <v>74</v>
      </c>
    </row>
    <row r="7" spans="2:3" x14ac:dyDescent="0.25">
      <c r="B7" s="145"/>
      <c r="C7" s="146" t="s">
        <v>60</v>
      </c>
    </row>
    <row r="8" spans="2:3" x14ac:dyDescent="0.25">
      <c r="B8" s="145"/>
      <c r="C8" s="146" t="s">
        <v>73</v>
      </c>
    </row>
    <row r="9" spans="2:3" x14ac:dyDescent="0.25">
      <c r="B9" s="145"/>
      <c r="C9" s="146" t="s">
        <v>62</v>
      </c>
    </row>
    <row r="10" spans="2:3" x14ac:dyDescent="0.25">
      <c r="B10" s="145"/>
      <c r="C10" s="146"/>
    </row>
    <row r="11" spans="2:3" x14ac:dyDescent="0.25">
      <c r="B11" s="147" t="s">
        <v>70</v>
      </c>
      <c r="C11" s="146"/>
    </row>
    <row r="12" spans="2:3" x14ac:dyDescent="0.25">
      <c r="B12" s="145"/>
      <c r="C12" s="146"/>
    </row>
    <row r="13" spans="2:3" x14ac:dyDescent="0.25">
      <c r="B13" s="147" t="s">
        <v>63</v>
      </c>
      <c r="C13" s="146"/>
    </row>
    <row r="14" spans="2:3" x14ac:dyDescent="0.25">
      <c r="B14" s="147"/>
      <c r="C14" s="146"/>
    </row>
    <row r="15" spans="2:3" x14ac:dyDescent="0.25">
      <c r="B15" s="147" t="s">
        <v>67</v>
      </c>
      <c r="C15" s="146"/>
    </row>
    <row r="16" spans="2:3" x14ac:dyDescent="0.25">
      <c r="B16" s="145"/>
      <c r="C16" s="146"/>
    </row>
    <row r="17" spans="2:3" x14ac:dyDescent="0.25">
      <c r="B17" s="147" t="s">
        <v>56</v>
      </c>
      <c r="C17" s="146"/>
    </row>
    <row r="18" spans="2:3" x14ac:dyDescent="0.25">
      <c r="B18" s="145"/>
      <c r="C18" s="146" t="s">
        <v>55</v>
      </c>
    </row>
    <row r="19" spans="2:3" x14ac:dyDescent="0.25">
      <c r="B19" s="145"/>
      <c r="C19" s="146" t="s">
        <v>57</v>
      </c>
    </row>
    <row r="20" spans="2:3" x14ac:dyDescent="0.25">
      <c r="B20" s="145"/>
      <c r="C20" s="146" t="s">
        <v>58</v>
      </c>
    </row>
    <row r="21" spans="2:3" x14ac:dyDescent="0.25">
      <c r="B21" s="145"/>
      <c r="C21" s="148" t="s">
        <v>64</v>
      </c>
    </row>
    <row r="22" spans="2:3" x14ac:dyDescent="0.25">
      <c r="B22" s="145"/>
      <c r="C22" s="146"/>
    </row>
    <row r="23" spans="2:3" x14ac:dyDescent="0.25">
      <c r="B23" s="147" t="s">
        <v>71</v>
      </c>
      <c r="C23" s="146"/>
    </row>
    <row r="24" spans="2:3" x14ac:dyDescent="0.25">
      <c r="B24" s="145"/>
      <c r="C24" s="146"/>
    </row>
    <row r="25" spans="2:3" x14ac:dyDescent="0.25">
      <c r="B25" s="147" t="s">
        <v>68</v>
      </c>
      <c r="C25" s="146"/>
    </row>
    <row r="26" spans="2:3" x14ac:dyDescent="0.25">
      <c r="B26" s="145"/>
      <c r="C26" s="146"/>
    </row>
    <row r="27" spans="2:3" ht="15.75" thickBot="1" x14ac:dyDescent="0.3">
      <c r="B27" s="149"/>
      <c r="C27" s="150"/>
    </row>
  </sheetData>
  <sheetProtection algorithmName="SHA-512" hashValue="Wy7AQE6FdIRbyDH0F7A9Cg0c83hzEYnmlFIUWFTo4XOaZPE3jBKq3+tMA9wYtu5R9QfKkwWM3rpb3yTMH13POA==" saltValue="ixbIUH2G4cLJrT/3O59ypQ==" spinCount="100000" sheet="1" objects="1" scenarios="1"/>
  <pageMargins left="0.25" right="0.25" top="0.75" bottom="0.75" header="0.3" footer="0.3"/>
  <pageSetup scale="94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73"/>
  <sheetViews>
    <sheetView topLeftCell="A34" workbookViewId="0">
      <selection activeCell="C48" sqref="C48"/>
    </sheetView>
  </sheetViews>
  <sheetFormatPr defaultRowHeight="13.5" x14ac:dyDescent="0.3"/>
  <cols>
    <col min="1" max="1" width="9" style="2" customWidth="1"/>
    <col min="2" max="2" width="2.7109375" style="2" customWidth="1"/>
    <col min="3" max="3" width="9.5703125" style="2" customWidth="1"/>
    <col min="4" max="4" width="5.7109375" style="2" customWidth="1"/>
    <col min="5" max="5" width="11" style="2" customWidth="1"/>
    <col min="6" max="6" width="5.7109375" style="4" customWidth="1"/>
    <col min="7" max="7" width="9.85546875" style="2" customWidth="1"/>
    <col min="8" max="8" width="5.7109375" style="2" customWidth="1"/>
    <col min="9" max="9" width="9.28515625" style="2" bestFit="1" customWidth="1"/>
    <col min="10" max="10" width="5.7109375" style="2" customWidth="1"/>
    <col min="11" max="11" width="9.28515625" style="2" bestFit="1" customWidth="1"/>
    <col min="12" max="12" width="5.7109375" style="2" customWidth="1"/>
    <col min="13" max="13" width="9.28515625" style="2" bestFit="1" customWidth="1"/>
    <col min="14" max="14" width="5.7109375" style="2" customWidth="1"/>
    <col min="15" max="15" width="10" style="2" customWidth="1"/>
    <col min="16" max="16" width="5.7109375" style="2" customWidth="1"/>
    <col min="17" max="17" width="6" style="90" bestFit="1" customWidth="1"/>
    <col min="18" max="18" width="8.140625" style="90" customWidth="1"/>
    <col min="19" max="19" width="9.140625" style="2" hidden="1" customWidth="1"/>
    <col min="20" max="20" width="7.28515625" style="4" hidden="1" customWidth="1"/>
    <col min="21" max="27" width="9.140625" style="4" hidden="1" customWidth="1"/>
    <col min="28" max="29" width="9.140625" style="2" hidden="1" customWidth="1"/>
    <col min="30" max="30" width="7" style="2" hidden="1" customWidth="1"/>
    <col min="31" max="16384" width="9.140625" style="2"/>
  </cols>
  <sheetData>
    <row r="1" spans="1:30" ht="16.5" x14ac:dyDescent="0.3">
      <c r="A1" s="163" t="s">
        <v>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3"/>
      <c r="T1" s="166" t="s">
        <v>37</v>
      </c>
      <c r="U1" s="167"/>
      <c r="V1" s="167"/>
      <c r="W1" s="167"/>
      <c r="X1" s="167"/>
      <c r="Y1" s="167"/>
      <c r="Z1" s="167"/>
      <c r="AA1" s="168"/>
    </row>
    <row r="2" spans="1:30" ht="17.25" thickBot="1" x14ac:dyDescent="0.35">
      <c r="A2" s="165" t="s">
        <v>53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T2" s="8"/>
      <c r="U2" s="9"/>
      <c r="V2" s="9"/>
      <c r="W2" s="9"/>
      <c r="X2" s="9"/>
      <c r="Y2" s="9"/>
      <c r="Z2" s="9"/>
      <c r="AA2" s="10"/>
    </row>
    <row r="3" spans="1:30" ht="14.25" thickBot="1" x14ac:dyDescent="0.35">
      <c r="A3" s="27" t="s">
        <v>6</v>
      </c>
      <c r="B3" s="180" t="str">
        <f>'Dec-Jan'!B3:F3</f>
        <v>ENTER YOUR NAME HERE</v>
      </c>
      <c r="C3" s="181"/>
      <c r="D3" s="181"/>
      <c r="E3" s="181"/>
      <c r="F3" s="182"/>
      <c r="G3" s="26"/>
      <c r="H3" s="26"/>
      <c r="I3" s="26"/>
      <c r="J3" s="26"/>
      <c r="K3" s="26"/>
      <c r="L3" s="26"/>
      <c r="M3" s="117" t="s">
        <v>83</v>
      </c>
      <c r="N3" s="26"/>
      <c r="O3" s="26"/>
      <c r="P3" s="26"/>
      <c r="Q3" s="85"/>
      <c r="R3" s="85"/>
      <c r="T3" s="11"/>
      <c r="U3" s="7"/>
      <c r="V3" s="7"/>
      <c r="W3" s="7"/>
      <c r="X3" s="18" t="s">
        <v>38</v>
      </c>
      <c r="Y3" s="136" t="s">
        <v>22</v>
      </c>
      <c r="Z3" s="7"/>
      <c r="AA3" s="12"/>
    </row>
    <row r="4" spans="1:30" x14ac:dyDescent="0.3">
      <c r="A4" s="28"/>
      <c r="B4" s="26"/>
      <c r="C4" s="26"/>
      <c r="D4" s="26"/>
      <c r="E4" s="26"/>
      <c r="F4" s="120"/>
      <c r="G4" s="26"/>
      <c r="H4" s="26"/>
      <c r="I4" s="26"/>
      <c r="J4" s="26"/>
      <c r="K4" s="26"/>
      <c r="L4" s="26"/>
      <c r="M4" s="26"/>
      <c r="N4" s="26"/>
      <c r="O4" s="26"/>
      <c r="P4" s="26"/>
      <c r="Q4" s="85"/>
      <c r="R4" s="85"/>
      <c r="T4" s="11"/>
      <c r="U4" s="7"/>
      <c r="V4" s="7"/>
      <c r="W4" s="7"/>
      <c r="X4" s="18"/>
      <c r="Y4" s="136" t="s">
        <v>23</v>
      </c>
      <c r="Z4" s="7"/>
      <c r="AA4" s="12"/>
    </row>
    <row r="5" spans="1:30" s="1" customFormat="1" x14ac:dyDescent="0.3">
      <c r="A5" s="28"/>
      <c r="B5" s="28"/>
      <c r="C5" s="113" t="s">
        <v>0</v>
      </c>
      <c r="D5" s="114"/>
      <c r="E5" s="115">
        <f>IF('Jan-Feb'!$E$44=0,"",'Jan-Feb'!$E$44+7)</f>
        <v>42791</v>
      </c>
      <c r="F5" s="121"/>
      <c r="G5" s="28"/>
      <c r="H5" s="28"/>
      <c r="I5" s="28"/>
      <c r="J5" s="28"/>
      <c r="K5" s="28"/>
      <c r="L5" s="28"/>
      <c r="M5" s="28"/>
      <c r="N5" s="28"/>
      <c r="O5" s="28"/>
      <c r="P5" s="28"/>
      <c r="Q5" s="86"/>
      <c r="R5" s="86"/>
      <c r="S5" s="2"/>
      <c r="T5" s="11"/>
      <c r="U5" s="6"/>
      <c r="V5" s="7"/>
      <c r="W5" s="7"/>
      <c r="X5" s="7"/>
      <c r="Y5" s="136" t="s">
        <v>24</v>
      </c>
      <c r="Z5" s="7"/>
      <c r="AA5" s="12"/>
      <c r="AB5" s="2"/>
      <c r="AC5" s="2"/>
      <c r="AD5" s="2"/>
    </row>
    <row r="6" spans="1:30" x14ac:dyDescent="0.3">
      <c r="A6" s="28"/>
      <c r="B6" s="28"/>
      <c r="C6" s="113" t="s">
        <v>1</v>
      </c>
      <c r="D6" s="114"/>
      <c r="E6" s="116">
        <f>IF('Jan-Feb'!$E$44=0,"",$E$5+6)</f>
        <v>42797</v>
      </c>
      <c r="F6" s="122"/>
      <c r="G6" s="54"/>
      <c r="H6" s="28"/>
      <c r="I6" s="28"/>
      <c r="J6" s="28"/>
      <c r="K6" s="28"/>
      <c r="L6" s="28"/>
      <c r="M6" s="28"/>
      <c r="N6" s="28"/>
      <c r="O6" s="28"/>
      <c r="P6" s="28"/>
      <c r="Q6" s="86"/>
      <c r="R6" s="86"/>
      <c r="T6" s="11"/>
      <c r="U6" s="7"/>
      <c r="V6" s="7"/>
      <c r="W6" s="7"/>
      <c r="X6" s="7"/>
      <c r="Y6" s="136" t="s">
        <v>25</v>
      </c>
      <c r="Z6" s="7"/>
      <c r="AA6" s="12"/>
    </row>
    <row r="7" spans="1:30" x14ac:dyDescent="0.3">
      <c r="A7" s="28"/>
      <c r="B7" s="28"/>
      <c r="C7" s="78" t="s">
        <v>13</v>
      </c>
      <c r="D7" s="78"/>
      <c r="E7" s="31" t="s">
        <v>14</v>
      </c>
      <c r="F7" s="31"/>
      <c r="G7" s="106" t="s">
        <v>15</v>
      </c>
      <c r="H7" s="106"/>
      <c r="I7" s="106" t="s">
        <v>16</v>
      </c>
      <c r="J7" s="106"/>
      <c r="K7" s="106" t="s">
        <v>17</v>
      </c>
      <c r="L7" s="106"/>
      <c r="M7" s="106" t="s">
        <v>18</v>
      </c>
      <c r="N7" s="106"/>
      <c r="O7" s="106" t="s">
        <v>19</v>
      </c>
      <c r="P7" s="106"/>
      <c r="Q7" s="32"/>
      <c r="R7" s="32"/>
      <c r="T7" s="11"/>
      <c r="U7" s="7"/>
      <c r="V7" s="7"/>
      <c r="W7" s="7"/>
      <c r="X7" s="7"/>
      <c r="Y7" s="136" t="s">
        <v>26</v>
      </c>
      <c r="Z7" s="7"/>
      <c r="AA7" s="12"/>
      <c r="AB7" s="173" t="s">
        <v>45</v>
      </c>
      <c r="AC7" s="174"/>
    </row>
    <row r="8" spans="1:30" ht="14.25" thickBot="1" x14ac:dyDescent="0.35">
      <c r="A8" s="28"/>
      <c r="B8" s="28"/>
      <c r="C8" s="112">
        <f>IF('Jan-Feb'!$E44=0,"",'Jan-Feb'!$E44+7)</f>
        <v>42791</v>
      </c>
      <c r="D8" s="111"/>
      <c r="E8" s="110">
        <f>IF('Jan-Feb'!$E44=0,"",'Jan-Feb'!$E44+8)</f>
        <v>42792</v>
      </c>
      <c r="F8" s="111"/>
      <c r="G8" s="110">
        <f>IF('Jan-Feb'!$E44=0,"",'Jan-Feb'!$E44+9)</f>
        <v>42793</v>
      </c>
      <c r="H8" s="111"/>
      <c r="I8" s="110">
        <f>IF('Jan-Feb'!$E44=0,"",'Jan-Feb'!$E44+10)</f>
        <v>42794</v>
      </c>
      <c r="J8" s="111"/>
      <c r="K8" s="110">
        <f>IF('Jan-Feb'!$E44=0,"",'Jan-Feb'!$E44+11)</f>
        <v>42795</v>
      </c>
      <c r="L8" s="111"/>
      <c r="M8" s="110">
        <f>IF('Jan-Feb'!$E44=0,"",'Jan-Feb'!$E44+12)</f>
        <v>42796</v>
      </c>
      <c r="N8" s="111"/>
      <c r="O8" s="110">
        <f>IF('Jan-Feb'!$E44=0,"",'Jan-Feb'!$E44+13)</f>
        <v>42797</v>
      </c>
      <c r="P8" s="111"/>
      <c r="Q8" s="87"/>
      <c r="R8" s="87"/>
      <c r="T8" s="11"/>
      <c r="U8" s="7"/>
      <c r="V8" s="7"/>
      <c r="W8" s="7"/>
      <c r="X8" s="7"/>
      <c r="Y8" s="136" t="s">
        <v>27</v>
      </c>
      <c r="Z8" s="7"/>
      <c r="AA8" s="12"/>
      <c r="AC8" s="20" t="s">
        <v>43</v>
      </c>
      <c r="AD8" s="22" t="s">
        <v>44</v>
      </c>
    </row>
    <row r="9" spans="1:30" ht="14.25" thickBot="1" x14ac:dyDescent="0.35">
      <c r="A9" s="154" t="s">
        <v>2</v>
      </c>
      <c r="B9" s="171"/>
      <c r="C9" s="70"/>
      <c r="D9" s="33" t="s">
        <v>3</v>
      </c>
      <c r="E9" s="70"/>
      <c r="F9" s="34" t="s">
        <v>3</v>
      </c>
      <c r="G9" s="70"/>
      <c r="H9" s="34" t="s">
        <v>3</v>
      </c>
      <c r="I9" s="70"/>
      <c r="J9" s="34" t="s">
        <v>3</v>
      </c>
      <c r="K9" s="70"/>
      <c r="L9" s="34" t="s">
        <v>3</v>
      </c>
      <c r="M9" s="70"/>
      <c r="N9" s="34" t="s">
        <v>3</v>
      </c>
      <c r="O9" s="70"/>
      <c r="P9" s="34" t="s">
        <v>3</v>
      </c>
      <c r="Q9" s="32"/>
      <c r="R9" s="32"/>
      <c r="T9" s="11"/>
      <c r="U9" s="7"/>
      <c r="V9" s="7"/>
      <c r="W9" s="7"/>
      <c r="X9" s="7"/>
      <c r="Y9" s="137" t="s">
        <v>28</v>
      </c>
      <c r="Z9" s="7"/>
      <c r="AA9" s="12"/>
      <c r="AB9" s="135" t="s">
        <v>20</v>
      </c>
      <c r="AC9" s="21" t="s">
        <v>47</v>
      </c>
      <c r="AD9" s="23" t="s">
        <v>46</v>
      </c>
    </row>
    <row r="10" spans="1:30" ht="14.25" thickBot="1" x14ac:dyDescent="0.35">
      <c r="A10" s="152" t="s">
        <v>4</v>
      </c>
      <c r="B10" s="164"/>
      <c r="C10" s="71"/>
      <c r="D10" s="36">
        <f>IF((OR(C10="",C9="")),0,IF((C10&lt;C9),((C10-C9)*24)+24,(C10-C9)*24))</f>
        <v>0</v>
      </c>
      <c r="E10" s="71"/>
      <c r="F10" s="37">
        <f>IF((OR(E10="",E9="")),0,IF((E10&lt;E9),((E10-E9)*24)+24,(E10-E9)*24))</f>
        <v>0</v>
      </c>
      <c r="G10" s="71"/>
      <c r="H10" s="37">
        <f>IF((OR(G10="",G9="")),0,IF((G10&lt;G9),((G10-G9)*24)+24,(G10-G9)*24))</f>
        <v>0</v>
      </c>
      <c r="I10" s="71"/>
      <c r="J10" s="37">
        <f>IF((OR(I10="",I9="")),0,IF((I10&lt;I9),((I10-I9)*24)+24,(I10-I9)*24))</f>
        <v>0</v>
      </c>
      <c r="K10" s="71"/>
      <c r="L10" s="37">
        <f>IF((OR(K10="",K9="")),0,IF((K10&lt;K9),((K10-K9)*24)+24,(K10-K9)*24))</f>
        <v>0</v>
      </c>
      <c r="M10" s="71"/>
      <c r="N10" s="37">
        <f>IF((OR(M10="",M9="")),0,IF((M10&lt;M9),((M10-M9)*24)+24,(M10-M9)*24))</f>
        <v>0</v>
      </c>
      <c r="O10" s="71"/>
      <c r="P10" s="37">
        <f>IF((OR(O10="",O9="")),0,IF((O10&lt;O9),((O10-O9)*24)+24,(O10-O9)*24))</f>
        <v>0</v>
      </c>
      <c r="Q10" s="87"/>
      <c r="R10" s="87"/>
      <c r="T10" s="13"/>
      <c r="U10" s="14"/>
      <c r="V10" s="7"/>
      <c r="W10" s="7"/>
      <c r="X10" s="7"/>
      <c r="Y10" s="137" t="s">
        <v>66</v>
      </c>
      <c r="Z10" s="7"/>
      <c r="AA10" s="12"/>
      <c r="AB10" s="19">
        <v>1</v>
      </c>
      <c r="AC10" s="19">
        <v>0.13</v>
      </c>
      <c r="AD10" s="24">
        <f t="shared" ref="AD10:AD22" si="0">AB10/7</f>
        <v>0.14285714285714285</v>
      </c>
    </row>
    <row r="11" spans="1:30" ht="14.25" thickBot="1" x14ac:dyDescent="0.35">
      <c r="A11" s="38"/>
      <c r="B11" s="39"/>
      <c r="C11" s="40"/>
      <c r="D11" s="41"/>
      <c r="E11" s="55"/>
      <c r="F11" s="41"/>
      <c r="G11" s="55"/>
      <c r="H11" s="41"/>
      <c r="I11" s="55"/>
      <c r="J11" s="41"/>
      <c r="K11" s="55"/>
      <c r="L11" s="41"/>
      <c r="M11" s="55"/>
      <c r="N11" s="41"/>
      <c r="O11" s="55"/>
      <c r="P11" s="41"/>
      <c r="Q11" s="32"/>
      <c r="R11" s="32"/>
      <c r="T11" s="13"/>
      <c r="U11" s="14"/>
      <c r="V11" s="7"/>
      <c r="W11" s="7"/>
      <c r="X11" s="7"/>
      <c r="Y11" s="137" t="s">
        <v>72</v>
      </c>
      <c r="Z11" s="7"/>
      <c r="AA11" s="12"/>
      <c r="AB11" s="19">
        <v>1.5</v>
      </c>
      <c r="AC11" s="19">
        <v>0.2</v>
      </c>
      <c r="AD11" s="24">
        <f t="shared" si="0"/>
        <v>0.21428571428571427</v>
      </c>
    </row>
    <row r="12" spans="1:30" ht="14.25" thickBot="1" x14ac:dyDescent="0.35">
      <c r="A12" s="154" t="s">
        <v>2</v>
      </c>
      <c r="B12" s="155"/>
      <c r="C12" s="70"/>
      <c r="D12" s="33" t="s">
        <v>3</v>
      </c>
      <c r="E12" s="70"/>
      <c r="F12" s="34" t="s">
        <v>3</v>
      </c>
      <c r="G12" s="70"/>
      <c r="H12" s="34" t="s">
        <v>3</v>
      </c>
      <c r="I12" s="70"/>
      <c r="J12" s="34" t="s">
        <v>3</v>
      </c>
      <c r="K12" s="70"/>
      <c r="L12" s="34" t="s">
        <v>3</v>
      </c>
      <c r="M12" s="70"/>
      <c r="N12" s="34" t="s">
        <v>3</v>
      </c>
      <c r="O12" s="70"/>
      <c r="P12" s="34" t="s">
        <v>3</v>
      </c>
      <c r="Q12" s="56" t="s">
        <v>3</v>
      </c>
      <c r="R12" s="43" t="s">
        <v>39</v>
      </c>
      <c r="T12" s="13"/>
      <c r="U12" s="14"/>
      <c r="V12" s="7"/>
      <c r="W12" s="7"/>
      <c r="X12" s="7"/>
      <c r="Y12" s="136" t="s">
        <v>29</v>
      </c>
      <c r="Z12" s="7"/>
      <c r="AA12" s="12"/>
      <c r="AB12" s="19">
        <v>2</v>
      </c>
      <c r="AC12" s="19">
        <v>0.27</v>
      </c>
      <c r="AD12" s="24">
        <f t="shared" si="0"/>
        <v>0.2857142857142857</v>
      </c>
    </row>
    <row r="13" spans="1:30" ht="14.25" thickBot="1" x14ac:dyDescent="0.35">
      <c r="A13" s="156" t="s">
        <v>4</v>
      </c>
      <c r="B13" s="157"/>
      <c r="C13" s="71"/>
      <c r="D13" s="36">
        <f>IF((OR(C13="",C12="")),0,IF((C13&lt;C12),((C13-C12)*24)+24,(C13-C12)*24))</f>
        <v>0</v>
      </c>
      <c r="E13" s="71"/>
      <c r="F13" s="37">
        <f>IF((OR(E13="",E12="")),0,IF((E13&lt;E12),((E13-E12)*24)+24,(E13-E12)*24))</f>
        <v>0</v>
      </c>
      <c r="G13" s="71"/>
      <c r="H13" s="37">
        <f>IF((OR(G13="",G12="")),0,IF((G13&lt;G12),((G13-G12)*24)+24,(G13-G12)*24))</f>
        <v>0</v>
      </c>
      <c r="I13" s="71"/>
      <c r="J13" s="37">
        <f>IF((OR(I13="",I12="")),0,IF((I13&lt;I12),((I13-I12)*24)+24,(I13-I12)*24))</f>
        <v>0</v>
      </c>
      <c r="K13" s="71"/>
      <c r="L13" s="37">
        <f>IF((OR(K13="",K12="")),0,IF((K13&lt;K12),((K13-K12)*24)+24,(K13-K12)*24))</f>
        <v>0</v>
      </c>
      <c r="M13" s="71"/>
      <c r="N13" s="37">
        <f>IF((OR(M13="",M12="")),0,IF((M13&lt;M12),((M13-M12)*24)+24,(M13-M12)*24))</f>
        <v>0</v>
      </c>
      <c r="O13" s="71"/>
      <c r="P13" s="37">
        <f>IF((OR(O13="",O12="")),0,IF((O13&lt;O12),((O13-O12)*24)+24,(O13-O12)*24))</f>
        <v>0</v>
      </c>
      <c r="Q13" s="56" t="s">
        <v>20</v>
      </c>
      <c r="R13" s="88" t="s">
        <v>40</v>
      </c>
      <c r="T13" s="13"/>
      <c r="U13" s="14"/>
      <c r="V13" s="7"/>
      <c r="W13" s="7"/>
      <c r="X13" s="7"/>
      <c r="Y13" s="7"/>
      <c r="Z13" s="7"/>
      <c r="AA13" s="12"/>
      <c r="AB13" s="19">
        <v>2.5</v>
      </c>
      <c r="AC13" s="19">
        <v>0.33</v>
      </c>
      <c r="AD13" s="24">
        <f t="shared" si="0"/>
        <v>0.35714285714285715</v>
      </c>
    </row>
    <row r="14" spans="1:30" ht="14.25" thickBot="1" x14ac:dyDescent="0.35">
      <c r="A14" s="169" t="s">
        <v>5</v>
      </c>
      <c r="B14" s="170"/>
      <c r="C14" s="57">
        <f>IF(OR(ISTEXT(D10)),"Error in C12 or C15",(D10+D13))</f>
        <v>0</v>
      </c>
      <c r="D14" s="58"/>
      <c r="E14" s="59">
        <f>IF(OR(ISTEXT(F10)),"Error in C12 or C15",(F10+F13))</f>
        <v>0</v>
      </c>
      <c r="F14" s="60"/>
      <c r="G14" s="59">
        <f>IF(OR(ISTEXT(H10)),"Error in C12 or C15",(H10+H13))</f>
        <v>0</v>
      </c>
      <c r="H14" s="60"/>
      <c r="I14" s="59">
        <f>IF(OR(ISTEXT(J10)),"Error in C12 or C15",(J10+J13))</f>
        <v>0</v>
      </c>
      <c r="J14" s="60"/>
      <c r="K14" s="59">
        <f>IF(OR(ISTEXT(L10)),"Error in C12 or C15",(L10+L13))</f>
        <v>0</v>
      </c>
      <c r="L14" s="60"/>
      <c r="M14" s="59">
        <f>IF(OR(ISTEXT(N10)),"Error in C12 or C15",(N10+N13))</f>
        <v>0</v>
      </c>
      <c r="N14" s="60"/>
      <c r="O14" s="59">
        <f>IF(OR(ISTEXT(P10)),"Error in C12 or C15",(P10+P13))</f>
        <v>0</v>
      </c>
      <c r="P14" s="60"/>
      <c r="Q14" s="46">
        <f>SUM(C14:P14)</f>
        <v>0</v>
      </c>
      <c r="R14" s="47">
        <v>5</v>
      </c>
      <c r="T14" s="11" t="s">
        <v>22</v>
      </c>
      <c r="U14" s="7" t="s">
        <v>23</v>
      </c>
      <c r="V14" s="7" t="s">
        <v>24</v>
      </c>
      <c r="W14" s="7" t="s">
        <v>25</v>
      </c>
      <c r="X14" s="7" t="s">
        <v>26</v>
      </c>
      <c r="Y14" s="7" t="s">
        <v>27</v>
      </c>
      <c r="Z14" s="7" t="s">
        <v>28</v>
      </c>
      <c r="AA14" s="12" t="s">
        <v>29</v>
      </c>
      <c r="AB14" s="19">
        <v>3</v>
      </c>
      <c r="AC14" s="19">
        <v>0.4</v>
      </c>
      <c r="AD14" s="24">
        <f t="shared" si="0"/>
        <v>0.42857142857142855</v>
      </c>
    </row>
    <row r="15" spans="1:30" ht="14.25" thickBot="1" x14ac:dyDescent="0.35">
      <c r="A15" s="158" t="s">
        <v>21</v>
      </c>
      <c r="B15" s="172"/>
      <c r="C15" s="72"/>
      <c r="D15" s="73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41">
        <f>C15+E15+G15+I15+K15+M15+O15</f>
        <v>0</v>
      </c>
      <c r="R15" s="82" t="s">
        <v>39</v>
      </c>
      <c r="T15" s="11">
        <f>(IF(D15="AL",C15,0))+(IF(F15="AL",E15))+(IF(H15="AL",G15,0))+(IF(J15="AL",I15,0))+(IF(L15="AL",K15,0))+(IF(N15="AL",M15,0))+(IF(P15="AL",O15,0))</f>
        <v>0</v>
      </c>
      <c r="U15" s="7">
        <f>(IF(D15="PH",C15,0))+(IF(F15="PH",E15))+(IF(H15="PH",G15,0))+(IF(J15="PH",I15,0))+(IF(L15="PH",K15,0))+(IF(N15="PH",M15,0))+(IF(P15="PH",O15,0))</f>
        <v>0</v>
      </c>
      <c r="V15" s="7">
        <f>(IF(D15="V",C15,0))+(IF(F15="V",E15))+(IF(H15="V",G15,0))+(IF(J15="V",I15,0))+(IF(L15="V",K15,0))+(IF(N15="V",M15,0))+(IF(P15="V",O15,0))</f>
        <v>0</v>
      </c>
      <c r="W15" s="7">
        <f>(IF(D15="S",C15,0))+(IF(F15="S",E15))+(IF(H15="S",G15,0))+(IF(J15="S",I15,0))+(IF(L15="S",K15,0))+(IF(N15="S",M15,0))+(IF(P15="S",O15,0))</f>
        <v>0</v>
      </c>
      <c r="X15" s="7">
        <f>(IF(D15="SL",C15,0))+(IF(F15="SL",E15))+(IF(H15="SL",G15,0))+(IF(J15="SL",I15,0))+(IF(L15="SL",K15,0))+(IF(N15="SL",M15,0))+(IF(P15="SL",O15,0))</f>
        <v>0</v>
      </c>
      <c r="Y15" s="7">
        <f>(IF(D15="C",C15,0))+(IF(F15="C",E15))+(IF(H15="C",G15,0))+(IF(J15="C",I15,0))+(IF(L15="C",K15,0))+(IF(N15="C",M15,0))+(IF(P15="C",O15,0))</f>
        <v>0</v>
      </c>
      <c r="Z15" s="7">
        <f>(IF(D15="PB",C15,0))+(IF(F15="PB",E15))+(IF(H15="PB",G15,0))+(IF(J15="PB",I15,0))+(IF(L15="PB",K15,0))+(IF(N15="PB",M15,0))+(IF(P15="PB",O15,0))</f>
        <v>0</v>
      </c>
      <c r="AA15" s="12">
        <f>(IF(D15="O",C15,0))+(IF(F15="O",E15))+(IF(H15="O",G15,0))+(IF(J15="O",I15,0))+(IF(L15="O",K15,0))+(IF(N15="O",M15,0))+(IF(P15="O",O15,0))</f>
        <v>0</v>
      </c>
      <c r="AB15" s="19">
        <v>3.5</v>
      </c>
      <c r="AC15" s="19">
        <v>0.47</v>
      </c>
      <c r="AD15" s="24">
        <f t="shared" si="0"/>
        <v>0.5</v>
      </c>
    </row>
    <row r="16" spans="1:30" ht="14.25" thickBot="1" x14ac:dyDescent="0.35">
      <c r="A16" s="158" t="s">
        <v>21</v>
      </c>
      <c r="B16" s="172"/>
      <c r="C16" s="74"/>
      <c r="D16" s="75"/>
      <c r="E16" s="74"/>
      <c r="F16" s="75"/>
      <c r="G16" s="74"/>
      <c r="H16" s="75"/>
      <c r="I16" s="74"/>
      <c r="J16" s="75"/>
      <c r="K16" s="74"/>
      <c r="L16" s="75"/>
      <c r="M16" s="74"/>
      <c r="N16" s="75"/>
      <c r="O16" s="74"/>
      <c r="P16" s="75"/>
      <c r="Q16" s="41">
        <f>C16+E16+G16+I16+K16+M16+O16</f>
        <v>0</v>
      </c>
      <c r="R16" s="82" t="s">
        <v>40</v>
      </c>
      <c r="T16" s="11">
        <f>(IF(D16="AL",C16,0))+(IF(F16="AL",E16))+(IF(H16="AL",G16,0))+(IF(J16="AL",I16,0))+(IF(L16="AL",K16,0))+(IF(N16="AL",M16,0))+(IF(P16="AL",O16,0))</f>
        <v>0</v>
      </c>
      <c r="U16" s="7">
        <f>(IF(D16="PH",C16,0))+(IF(F16="PH",E16))+(IF(H16="PH",G16,0))+(IF(J16="PH",I16,0))+(IF(L16="PH",K16,0))+(IF(N16="PH",M16,0))+(IF(P16="PH",O16,0))</f>
        <v>0</v>
      </c>
      <c r="V16" s="7">
        <f>(IF(D16="V",C16,0))+(IF(F16="V",E16))+(IF(H16="V",G16,0))+(IF(J16="V",I16,0))+(IF(L16="V",K16,0))+(IF(N16="V",M16,0))+(IF(P16="V",O16,0))</f>
        <v>0</v>
      </c>
      <c r="W16" s="7">
        <f>(IF(D16="S",C16,0))+(IF(F16="S",E16))+(IF(H16="S",G16,0))+(IF(J16="S",I16,0))+(IF(L16="S",K16,0))+(IF(N16="S",M16,0))+(IF(P16="S",O16,0))</f>
        <v>0</v>
      </c>
      <c r="X16" s="7">
        <f>(IF(D16="SL",C16,0))+(IF(F16="SL",E16))+(IF(H16="SL",G16,0))+(IF(J16="SL",I16,0))+(IF(L16="SL",K16,0))+(IF(N16="SL",M16,0))+(IF(P16="SL",O16,0))</f>
        <v>0</v>
      </c>
      <c r="Y16" s="7">
        <f>(IF(D16="C",C16,0))+(IF(F16="C",E16))+(IF(H16="C",G16,0))+(IF(J16="C",I16,0))+(IF(L16="C",K16,0))+(IF(N16="C",M16,0))+(IF(P16="C",O16,0))</f>
        <v>0</v>
      </c>
      <c r="Z16" s="7">
        <f>(IF(D16="PB",C16,0))+(IF(F16="PB",E16))+(IF(H16="PB",G16,0))+(IF(J16="PB",I16,0))+(IF(L16="PB",K16,0))+(IF(N16="PB",M16,0))+(IF(P16="PB",O16,0))</f>
        <v>0</v>
      </c>
      <c r="AA16" s="12">
        <f>(IF(D16="O",C16,0))+(IF(F16="O",E16))+(IF(H16="O",G16,0))+(IF(J16="O",I16,0))+(IF(L16="O",K16,0))+(IF(N16="O",M16,0))+(IF(P16="O",O16,0))</f>
        <v>0</v>
      </c>
      <c r="AB16" s="19">
        <v>4</v>
      </c>
      <c r="AC16" s="19">
        <v>0.53</v>
      </c>
      <c r="AD16" s="24">
        <f t="shared" si="0"/>
        <v>0.5714285714285714</v>
      </c>
    </row>
    <row r="17" spans="1:30" ht="14.25" thickBot="1" x14ac:dyDescent="0.35">
      <c r="A17" s="48"/>
      <c r="B17" s="48"/>
      <c r="C17" s="48"/>
      <c r="D17" s="48"/>
      <c r="E17" s="48"/>
      <c r="F17" s="123"/>
      <c r="G17" s="49"/>
      <c r="H17" s="48"/>
      <c r="I17" s="48"/>
      <c r="J17" s="48"/>
      <c r="K17" s="48"/>
      <c r="L17" s="48"/>
      <c r="M17" s="50"/>
      <c r="N17" s="51"/>
      <c r="O17" s="52" t="s">
        <v>42</v>
      </c>
      <c r="P17" s="53"/>
      <c r="Q17" s="83">
        <f>Q14+Q15+Q16</f>
        <v>0</v>
      </c>
      <c r="R17" s="84"/>
      <c r="S17" s="1"/>
      <c r="T17" s="11"/>
      <c r="U17" s="7"/>
      <c r="V17" s="7"/>
      <c r="W17" s="7"/>
      <c r="X17" s="7"/>
      <c r="Y17" s="7"/>
      <c r="Z17" s="7"/>
      <c r="AA17" s="12"/>
      <c r="AB17" s="19">
        <v>4.5</v>
      </c>
      <c r="AC17" s="19">
        <v>0.6</v>
      </c>
      <c r="AD17" s="24">
        <f t="shared" si="0"/>
        <v>0.6428571428571429</v>
      </c>
    </row>
    <row r="18" spans="1:30" s="1" customFormat="1" ht="14.25" thickBot="1" x14ac:dyDescent="0.35">
      <c r="A18" s="28"/>
      <c r="B18" s="28"/>
      <c r="C18" s="113" t="s">
        <v>0</v>
      </c>
      <c r="D18" s="114"/>
      <c r="E18" s="115">
        <f>IF($E$5=0,"",$E$5+7)</f>
        <v>42798</v>
      </c>
      <c r="F18" s="121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86"/>
      <c r="R18" s="86"/>
      <c r="S18" s="2"/>
      <c r="T18" s="11"/>
      <c r="U18" s="7"/>
      <c r="V18" s="7"/>
      <c r="W18" s="7"/>
      <c r="X18" s="7"/>
      <c r="Y18" s="7"/>
      <c r="Z18" s="7"/>
      <c r="AA18" s="12"/>
      <c r="AB18" s="19">
        <v>5</v>
      </c>
      <c r="AC18" s="19">
        <v>0.67</v>
      </c>
      <c r="AD18" s="24">
        <f t="shared" si="0"/>
        <v>0.7142857142857143</v>
      </c>
    </row>
    <row r="19" spans="1:30" ht="14.25" thickBot="1" x14ac:dyDescent="0.35">
      <c r="A19" s="28"/>
      <c r="B19" s="28"/>
      <c r="C19" s="113" t="s">
        <v>1</v>
      </c>
      <c r="D19" s="114"/>
      <c r="E19" s="116">
        <f>IF($E$5=0,"",$E$18+6)</f>
        <v>42804</v>
      </c>
      <c r="F19" s="122"/>
      <c r="G19" s="28" t="s">
        <v>48</v>
      </c>
      <c r="H19" s="28"/>
      <c r="I19" s="28"/>
      <c r="J19" s="28"/>
      <c r="K19" s="28"/>
      <c r="L19" s="28"/>
      <c r="M19" s="28"/>
      <c r="N19" s="28"/>
      <c r="O19" s="28"/>
      <c r="P19" s="28"/>
      <c r="Q19" s="86"/>
      <c r="R19" s="86"/>
      <c r="T19" s="11"/>
      <c r="U19" s="7"/>
      <c r="V19" s="7"/>
      <c r="W19" s="7"/>
      <c r="X19" s="7"/>
      <c r="Y19" s="7"/>
      <c r="Z19" s="7"/>
      <c r="AA19" s="12"/>
      <c r="AB19" s="19">
        <v>5.5</v>
      </c>
      <c r="AC19" s="19">
        <v>0.73</v>
      </c>
      <c r="AD19" s="24">
        <f t="shared" si="0"/>
        <v>0.7857142857142857</v>
      </c>
    </row>
    <row r="20" spans="1:30" ht="14.25" thickBot="1" x14ac:dyDescent="0.35">
      <c r="A20" s="28"/>
      <c r="B20" s="28"/>
      <c r="C20" s="78" t="s">
        <v>13</v>
      </c>
      <c r="D20" s="78"/>
      <c r="E20" s="31" t="s">
        <v>14</v>
      </c>
      <c r="F20" s="31"/>
      <c r="G20" s="106" t="s">
        <v>15</v>
      </c>
      <c r="H20" s="106"/>
      <c r="I20" s="106" t="s">
        <v>16</v>
      </c>
      <c r="J20" s="106"/>
      <c r="K20" s="106" t="s">
        <v>17</v>
      </c>
      <c r="L20" s="106"/>
      <c r="M20" s="106" t="s">
        <v>18</v>
      </c>
      <c r="N20" s="106"/>
      <c r="O20" s="106" t="s">
        <v>19</v>
      </c>
      <c r="P20" s="106"/>
      <c r="Q20" s="32"/>
      <c r="R20" s="32"/>
      <c r="T20" s="11"/>
      <c r="U20" s="7"/>
      <c r="V20" s="7"/>
      <c r="W20" s="7"/>
      <c r="X20" s="7"/>
      <c r="Y20" s="7"/>
      <c r="Z20" s="7"/>
      <c r="AA20" s="12"/>
      <c r="AB20" s="19">
        <v>6</v>
      </c>
      <c r="AC20" s="19">
        <v>0.8</v>
      </c>
      <c r="AD20" s="24">
        <f t="shared" si="0"/>
        <v>0.8571428571428571</v>
      </c>
    </row>
    <row r="21" spans="1:30" ht="14.25" thickBot="1" x14ac:dyDescent="0.35">
      <c r="A21" s="28"/>
      <c r="B21" s="28"/>
      <c r="C21" s="112">
        <f>IF(E5=0,"",E5+7)</f>
        <v>42798</v>
      </c>
      <c r="D21" s="111"/>
      <c r="E21" s="110">
        <f>IF($E5=0,"",$E5+8)</f>
        <v>42799</v>
      </c>
      <c r="F21" s="111"/>
      <c r="G21" s="110">
        <f>IF($E5=0,"",$E5+9)</f>
        <v>42800</v>
      </c>
      <c r="H21" s="111"/>
      <c r="I21" s="110">
        <f>IF($E5=0,"",$E5+10)</f>
        <v>42801</v>
      </c>
      <c r="J21" s="111"/>
      <c r="K21" s="110">
        <f>IF($E5=0,"",$E5+11)</f>
        <v>42802</v>
      </c>
      <c r="L21" s="111"/>
      <c r="M21" s="110">
        <f>IF($E5=0,"",$E5+12)</f>
        <v>42803</v>
      </c>
      <c r="N21" s="111"/>
      <c r="O21" s="110">
        <f>IF($E5=0,"",$E5+13)</f>
        <v>42804</v>
      </c>
      <c r="P21" s="109"/>
      <c r="Q21" s="87"/>
      <c r="R21" s="87"/>
      <c r="T21" s="11"/>
      <c r="U21" s="7"/>
      <c r="V21" s="7"/>
      <c r="W21" s="7"/>
      <c r="X21" s="7"/>
      <c r="Y21" s="7"/>
      <c r="Z21" s="7"/>
      <c r="AA21" s="12"/>
      <c r="AB21" s="19">
        <v>6.5</v>
      </c>
      <c r="AC21" s="19">
        <v>0.87</v>
      </c>
      <c r="AD21" s="24">
        <f t="shared" si="0"/>
        <v>0.9285714285714286</v>
      </c>
    </row>
    <row r="22" spans="1:30" ht="14.25" thickBot="1" x14ac:dyDescent="0.35">
      <c r="A22" s="154" t="s">
        <v>2</v>
      </c>
      <c r="B22" s="155"/>
      <c r="C22" s="70"/>
      <c r="D22" s="33" t="s">
        <v>3</v>
      </c>
      <c r="E22" s="70"/>
      <c r="F22" s="34" t="s">
        <v>3</v>
      </c>
      <c r="G22" s="70"/>
      <c r="H22" s="34" t="s">
        <v>3</v>
      </c>
      <c r="I22" s="70"/>
      <c r="J22" s="34" t="s">
        <v>3</v>
      </c>
      <c r="K22" s="70"/>
      <c r="L22" s="34" t="s">
        <v>3</v>
      </c>
      <c r="M22" s="70"/>
      <c r="N22" s="34" t="s">
        <v>3</v>
      </c>
      <c r="O22" s="70"/>
      <c r="P22" s="34" t="s">
        <v>3</v>
      </c>
      <c r="Q22" s="32"/>
      <c r="R22" s="32"/>
      <c r="T22" s="11"/>
      <c r="U22" s="7"/>
      <c r="V22" s="7"/>
      <c r="W22" s="7"/>
      <c r="X22" s="7"/>
      <c r="Y22" s="7"/>
      <c r="Z22" s="7"/>
      <c r="AA22" s="12"/>
      <c r="AB22" s="19">
        <v>7</v>
      </c>
      <c r="AC22" s="19">
        <v>0.93</v>
      </c>
      <c r="AD22" s="24">
        <f t="shared" si="0"/>
        <v>1</v>
      </c>
    </row>
    <row r="23" spans="1:30" ht="14.25" thickBot="1" x14ac:dyDescent="0.35">
      <c r="A23" s="152" t="s">
        <v>4</v>
      </c>
      <c r="B23" s="153"/>
      <c r="C23" s="71"/>
      <c r="D23" s="36">
        <f>IF((OR(C23="",C22="")),0,IF((C23&lt;C22),((C23-C22)*24)+24,(C23-C22)*24))</f>
        <v>0</v>
      </c>
      <c r="E23" s="71"/>
      <c r="F23" s="37">
        <f>IF((OR(E23="",E22="")),0,IF((E23&lt;E22),((E23-E22)*24)+24,(E23-E22)*24))</f>
        <v>0</v>
      </c>
      <c r="G23" s="71"/>
      <c r="H23" s="37">
        <f>IF((OR(G23="",G22="")),0,IF((G23&lt;G22),((G23-G22)*24)+24,(G23-G22)*24))</f>
        <v>0</v>
      </c>
      <c r="I23" s="71"/>
      <c r="J23" s="37">
        <f>IF((OR(I23="",I22="")),0,IF((I23&lt;I22),((I23-I22)*24)+24,(I23-I22)*24))</f>
        <v>0</v>
      </c>
      <c r="K23" s="71"/>
      <c r="L23" s="37">
        <f>IF((OR(K23="",K22="")),0,IF((K23&lt;K22),((K23-K22)*24)+24,(K23-K22)*24))</f>
        <v>0</v>
      </c>
      <c r="M23" s="71"/>
      <c r="N23" s="37">
        <f>IF((OR(M23="",M22="")),0,IF((M23&lt;M22),((M23-M22)*24)+24,(M23-M22)*24))</f>
        <v>0</v>
      </c>
      <c r="O23" s="71"/>
      <c r="P23" s="37">
        <f>IF((OR(O23="",O22="")),0,IF((O23&lt;O22),((O23-O22)*24)+24,(O23-O22)*24))</f>
        <v>0</v>
      </c>
      <c r="Q23" s="87"/>
      <c r="R23" s="87"/>
      <c r="T23" s="11"/>
      <c r="U23" s="7"/>
      <c r="V23" s="7"/>
      <c r="W23" s="7"/>
      <c r="X23" s="7"/>
      <c r="Y23" s="7"/>
      <c r="Z23" s="7"/>
      <c r="AA23" s="12"/>
      <c r="AB23" s="19">
        <v>7.5</v>
      </c>
      <c r="AC23" s="19">
        <v>1</v>
      </c>
      <c r="AD23" s="25"/>
    </row>
    <row r="24" spans="1:30" ht="14.25" thickBot="1" x14ac:dyDescent="0.35">
      <c r="A24" s="38"/>
      <c r="B24" s="39"/>
      <c r="C24" s="40"/>
      <c r="D24" s="41"/>
      <c r="E24" s="55"/>
      <c r="F24" s="41"/>
      <c r="G24" s="55"/>
      <c r="H24" s="41"/>
      <c r="I24" s="55"/>
      <c r="J24" s="41"/>
      <c r="K24" s="55"/>
      <c r="L24" s="41"/>
      <c r="M24" s="55"/>
      <c r="N24" s="41"/>
      <c r="O24" s="55"/>
      <c r="P24" s="61"/>
      <c r="Q24" s="32"/>
      <c r="R24" s="32"/>
      <c r="T24" s="11"/>
      <c r="U24" s="7"/>
      <c r="V24" s="7"/>
      <c r="W24" s="7"/>
      <c r="X24" s="7"/>
      <c r="Y24" s="7"/>
      <c r="Z24" s="7"/>
      <c r="AA24" s="12"/>
    </row>
    <row r="25" spans="1:30" x14ac:dyDescent="0.3">
      <c r="A25" s="154" t="s">
        <v>2</v>
      </c>
      <c r="B25" s="155"/>
      <c r="C25" s="70"/>
      <c r="D25" s="33" t="s">
        <v>3</v>
      </c>
      <c r="E25" s="70"/>
      <c r="F25" s="34" t="s">
        <v>3</v>
      </c>
      <c r="G25" s="70"/>
      <c r="H25" s="34" t="s">
        <v>3</v>
      </c>
      <c r="I25" s="70"/>
      <c r="J25" s="34" t="s">
        <v>3</v>
      </c>
      <c r="K25" s="70"/>
      <c r="L25" s="34" t="s">
        <v>3</v>
      </c>
      <c r="M25" s="70"/>
      <c r="N25" s="34" t="s">
        <v>3</v>
      </c>
      <c r="O25" s="70"/>
      <c r="P25" s="34" t="s">
        <v>3</v>
      </c>
      <c r="Q25" s="56" t="s">
        <v>3</v>
      </c>
      <c r="R25" s="43" t="s">
        <v>39</v>
      </c>
      <c r="T25" s="11"/>
      <c r="U25" s="7"/>
      <c r="V25" s="7"/>
      <c r="W25" s="7"/>
      <c r="X25" s="7"/>
      <c r="Y25" s="7"/>
      <c r="Z25" s="7"/>
      <c r="AA25" s="12"/>
    </row>
    <row r="26" spans="1:30" ht="14.25" thickBot="1" x14ac:dyDescent="0.35">
      <c r="A26" s="156" t="s">
        <v>4</v>
      </c>
      <c r="B26" s="157"/>
      <c r="C26" s="71"/>
      <c r="D26" s="36">
        <f>IF((OR(C26="",C25="")),0,IF((C26&lt;C25),((C26-C25)*24)+24,(C26-C25)*24))</f>
        <v>0</v>
      </c>
      <c r="E26" s="71"/>
      <c r="F26" s="37">
        <f>IF((OR(E26="",E25="")),0,IF((E26&lt;E25),((E26-E25)*24)+24,(E26-E25)*24))</f>
        <v>0</v>
      </c>
      <c r="G26" s="71"/>
      <c r="H26" s="37">
        <f>IF((OR(G26="",G25="")),0,IF((G26&lt;G25),((G26-G25)*24)+24,(G26-G25)*24))</f>
        <v>0</v>
      </c>
      <c r="I26" s="71"/>
      <c r="J26" s="37">
        <f>IF((OR(I26="",I25="")),0,IF((I26&lt;I25),((I26-I25)*24)+24,(I26-I25)*24))</f>
        <v>0</v>
      </c>
      <c r="K26" s="71"/>
      <c r="L26" s="37">
        <f>IF((OR(K26="",K25="")),0,IF((K26&lt;K25),((K26-K25)*24)+24,(K26-K25)*24))</f>
        <v>0</v>
      </c>
      <c r="M26" s="71"/>
      <c r="N26" s="37">
        <f>IF((OR(M26="",M25="")),0,IF((M26&lt;M25),((M26-M25)*24)+24,(M26-M25)*24))</f>
        <v>0</v>
      </c>
      <c r="O26" s="71"/>
      <c r="P26" s="37">
        <f>IF((OR(O26="",O25="")),0,IF((O26&lt;O25),((O26-O25)*24)+24,(O26-O25)*24))</f>
        <v>0</v>
      </c>
      <c r="Q26" s="56" t="s">
        <v>20</v>
      </c>
      <c r="R26" s="88" t="s">
        <v>40</v>
      </c>
      <c r="T26" s="11"/>
      <c r="U26" s="7"/>
      <c r="V26" s="7"/>
      <c r="W26" s="7"/>
      <c r="X26" s="7"/>
      <c r="Y26" s="7"/>
      <c r="Z26" s="7"/>
      <c r="AA26" s="12"/>
    </row>
    <row r="27" spans="1:30" ht="14.25" thickBot="1" x14ac:dyDescent="0.35">
      <c r="A27" s="169" t="s">
        <v>5</v>
      </c>
      <c r="B27" s="170"/>
      <c r="C27" s="59">
        <f>IF(OR(ISTEXT(D23)),"Error in C12 or C15",(D23+D26))</f>
        <v>0</v>
      </c>
      <c r="D27" s="60"/>
      <c r="E27" s="59">
        <f>IF(OR(ISTEXT(F23)),"Error in C12 or C15",(F23+F26))</f>
        <v>0</v>
      </c>
      <c r="F27" s="60"/>
      <c r="G27" s="59">
        <f>IF(OR(ISTEXT(H23)),"Error in C12 or C15",(H23+H26))</f>
        <v>0</v>
      </c>
      <c r="H27" s="60"/>
      <c r="I27" s="59">
        <f>IF(OR(ISTEXT(J23)),"Error in C12 or C15",(J23+J26))</f>
        <v>0</v>
      </c>
      <c r="J27" s="60"/>
      <c r="K27" s="59">
        <f>IF(OR(ISTEXT(L23)),"Error in C12 or C15",(L23+L26))</f>
        <v>0</v>
      </c>
      <c r="L27" s="60"/>
      <c r="M27" s="59">
        <f>IF(OR(ISTEXT(N23)),"Error in C12 or C15",(N23+N26))</f>
        <v>0</v>
      </c>
      <c r="N27" s="60"/>
      <c r="O27" s="59">
        <f>IF(OR(ISTEXT(P23)),"Error in C12 or C15",(P23+P26))</f>
        <v>0</v>
      </c>
      <c r="P27" s="60"/>
      <c r="Q27" s="46">
        <f>SUM(C27:P27)</f>
        <v>0</v>
      </c>
      <c r="R27" s="47">
        <v>5</v>
      </c>
      <c r="T27" s="11" t="s">
        <v>22</v>
      </c>
      <c r="U27" s="7" t="s">
        <v>23</v>
      </c>
      <c r="V27" s="7" t="s">
        <v>24</v>
      </c>
      <c r="W27" s="7" t="s">
        <v>25</v>
      </c>
      <c r="X27" s="7" t="s">
        <v>26</v>
      </c>
      <c r="Y27" s="7" t="s">
        <v>27</v>
      </c>
      <c r="Z27" s="7" t="s">
        <v>28</v>
      </c>
      <c r="AA27" s="12" t="s">
        <v>29</v>
      </c>
    </row>
    <row r="28" spans="1:30" x14ac:dyDescent="0.3">
      <c r="A28" s="158" t="s">
        <v>21</v>
      </c>
      <c r="B28" s="159"/>
      <c r="C28" s="72"/>
      <c r="D28" s="73"/>
      <c r="E28" s="72"/>
      <c r="F28" s="73"/>
      <c r="G28" s="72"/>
      <c r="H28" s="73"/>
      <c r="I28" s="72"/>
      <c r="J28" s="73"/>
      <c r="K28" s="72"/>
      <c r="L28" s="73"/>
      <c r="M28" s="72"/>
      <c r="N28" s="73"/>
      <c r="O28" s="72"/>
      <c r="P28" s="73"/>
      <c r="Q28" s="41">
        <f>C28+E28+G28+I28+K28+M28+O28</f>
        <v>0</v>
      </c>
      <c r="R28" s="82" t="s">
        <v>39</v>
      </c>
      <c r="T28" s="11">
        <f>(IF(D28="AL",C28,0))+(IF(F28="AL",E28))+(IF(H28="AL",G28,0))+(IF(J28="AL",I28,0))+(IF(L28="AL",K28,0))+(IF(N28="AL",M28,0))+(IF(P28="AL",O28,0))</f>
        <v>0</v>
      </c>
      <c r="U28" s="7">
        <f>(IF(D28="PH",C28,0))+(IF(F28="PH",E28))+(IF(H28="PH",G28,0))+(IF(J28="PH",I28,0))+(IF(L28="PH",K28,0))+(IF(N28="PH",M28,0))+(IF(P28="PH",O28,0))</f>
        <v>0</v>
      </c>
      <c r="V28" s="7">
        <f>(IF(D28="V",C28,0))+(IF(F28="V",E28))+(IF(H28="V",G28,0))+(IF(J28="V",I28,0))+(IF(L28="V",K28,0))+(IF(N28="V",M28,0))+(IF(P28="V",O28,0))</f>
        <v>0</v>
      </c>
      <c r="W28" s="7">
        <f>(IF(D28="S",C28,0))+(IF(F28="S",E28))+(IF(H28="S",G28,0))+(IF(J28="S",I28,0))+(IF(L28="S",K28,0))+(IF(N28="S",M28,0))+(IF(P28="S",O28,0))</f>
        <v>0</v>
      </c>
      <c r="X28" s="7">
        <f>(IF(D28="SL",C28,0))+(IF(F28="SL",E28))+(IF(H28="SL",G28,0))+(IF(J28="SL",I28,0))+(IF(L28="SL",K28,0))+(IF(N28="SL",M28,0))+(IF(P28="SL",O28,0))</f>
        <v>0</v>
      </c>
      <c r="Y28" s="7">
        <f>(IF(D28="C",C28,0))+(IF(F28="C",E28))+(IF(H28="C",G28,0))+(IF(J28="C",I28,0))+(IF(L28="C",K28,0))+(IF(N28="C",M28,0))+(IF(P28="C",O28,0))</f>
        <v>0</v>
      </c>
      <c r="Z28" s="7">
        <f>(IF(D28="PB",C28,0))+(IF(F28="PB",E28))+(IF(H28="PB",G28,0))+(IF(J28="PB",I28,0))+(IF(L28="PB",K28,0))+(IF(N28="PB",M28,0))+(IF(P28="PB",O28,0))</f>
        <v>0</v>
      </c>
      <c r="AA28" s="12">
        <f>(IF(D28="O",C28,0))+(IF(F28="O",E28))+(IF(H28="O",G28,0))+(IF(J28="O",I28,0))+(IF(L28="O",K28,0))+(IF(N28="O",M28,0))+(IF(P28="O",O28,0))</f>
        <v>0</v>
      </c>
    </row>
    <row r="29" spans="1:30" ht="14.25" thickBot="1" x14ac:dyDescent="0.35">
      <c r="A29" s="158" t="s">
        <v>21</v>
      </c>
      <c r="B29" s="159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74"/>
      <c r="N29" s="75"/>
      <c r="O29" s="74"/>
      <c r="P29" s="75"/>
      <c r="Q29" s="41">
        <f>C29+E29+G29+I29+K29+M29+O29</f>
        <v>0</v>
      </c>
      <c r="R29" s="82" t="s">
        <v>40</v>
      </c>
      <c r="T29" s="11">
        <f>(IF(D29="AL",C29,0))+(IF(F29="AL",E29))+(IF(H29="AL",G29,0))+(IF(J29="AL",I29,0))+(IF(L29="AL",K29,0))+(IF(N29="AL",M29,0))+(IF(P29="AL",O29,0))</f>
        <v>0</v>
      </c>
      <c r="U29" s="7">
        <f>(IF(D29="PH",C29,0))+(IF(F29="PH",E29))+(IF(H29="PH",G29,0))+(IF(J29="PH",I29,0))+(IF(L29="PH",K29,0))+(IF(N29="PH",M29,0))+(IF(P29="PH",O29,0))</f>
        <v>0</v>
      </c>
      <c r="V29" s="7">
        <f>(IF(D29="V",C29,0))+(IF(F29="V",E29))+(IF(H29="V",G29,0))+(IF(J29="V",I29,0))+(IF(L29="V",K29,0))+(IF(N29="V",M29,0))+(IF(P29="V",O29,0))</f>
        <v>0</v>
      </c>
      <c r="W29" s="7">
        <f>(IF(D29="S",C29,0))+(IF(F29="S",E29))+(IF(H29="S",G29,0))+(IF(J29="S",I29,0))+(IF(L29="S",K29,0))+(IF(N29="S",M29,0))+(IF(P29="S",O29,0))</f>
        <v>0</v>
      </c>
      <c r="X29" s="7">
        <f>(IF(D29="SL",C29,0))+(IF(F29="SL",E29))+(IF(H29="SL",G29,0))+(IF(J29="SL",I29,0))+(IF(L29="SL",K29,0))+(IF(N29="SL",M29,0))+(IF(P29="SL",O29,0))</f>
        <v>0</v>
      </c>
      <c r="Y29" s="7">
        <f>(IF(D29="C",C29,0))+(IF(F29="C",E29))+(IF(H29="C",G29,0))+(IF(J29="C",I29,0))+(IF(L29="C",K29,0))+(IF(N29="C",M29,0))+(IF(P29="C",O29,0))</f>
        <v>0</v>
      </c>
      <c r="Z29" s="7">
        <f>(IF(D29="PB",C29,0))+(IF(F29="PB",E29))+(IF(H29="PB",G29,0))+(IF(J29="PB",I29,0))+(IF(L29="PB",K29,0))+(IF(N29="PB",M29,0))+(IF(P29="PB",O29,0))</f>
        <v>0</v>
      </c>
      <c r="AA29" s="12">
        <f>(IF(D29="O",C29,0))+(IF(F29="O",E29))+(IF(H29="O",G29,0))+(IF(J29="O",I29,0))+(IF(L29="O",K29,0))+(IF(N29="O",M29,0))+(IF(P29="O",O29,0))</f>
        <v>0</v>
      </c>
    </row>
    <row r="30" spans="1:30" ht="14.25" thickBot="1" x14ac:dyDescent="0.35">
      <c r="A30" s="48"/>
      <c r="B30" s="48"/>
      <c r="C30" s="48"/>
      <c r="D30" s="48"/>
      <c r="E30" s="48"/>
      <c r="F30" s="123"/>
      <c r="G30" s="49"/>
      <c r="H30" s="48"/>
      <c r="I30" s="48"/>
      <c r="J30" s="48"/>
      <c r="K30" s="48"/>
      <c r="L30" s="48"/>
      <c r="M30" s="50"/>
      <c r="N30" s="51"/>
      <c r="O30" s="52" t="s">
        <v>42</v>
      </c>
      <c r="P30" s="53"/>
      <c r="Q30" s="83">
        <f>Q27+Q28+Q29</f>
        <v>0</v>
      </c>
      <c r="R30" s="84"/>
      <c r="S30" s="1"/>
      <c r="T30" s="11"/>
      <c r="U30" s="7"/>
      <c r="V30" s="7"/>
      <c r="W30" s="7"/>
      <c r="X30" s="7"/>
      <c r="Y30" s="7"/>
      <c r="Z30" s="7"/>
      <c r="AA30" s="12"/>
    </row>
    <row r="31" spans="1:30" s="1" customFormat="1" x14ac:dyDescent="0.3">
      <c r="A31" s="28"/>
      <c r="B31" s="28"/>
      <c r="C31" s="113" t="s">
        <v>0</v>
      </c>
      <c r="D31" s="114"/>
      <c r="E31" s="115">
        <f>IF($E18=0,"",$E18+7)</f>
        <v>42805</v>
      </c>
      <c r="F31" s="12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86"/>
      <c r="R31" s="86"/>
      <c r="S31" s="2"/>
      <c r="T31" s="11"/>
      <c r="U31" s="7"/>
      <c r="V31" s="7"/>
      <c r="W31" s="7"/>
      <c r="X31" s="7"/>
      <c r="Y31" s="7"/>
      <c r="Z31" s="7"/>
      <c r="AA31" s="12"/>
    </row>
    <row r="32" spans="1:30" x14ac:dyDescent="0.3">
      <c r="A32" s="28"/>
      <c r="B32" s="28"/>
      <c r="C32" s="113" t="s">
        <v>1</v>
      </c>
      <c r="D32" s="114"/>
      <c r="E32" s="116">
        <f>IF($E5=0,"",$E31+6)</f>
        <v>42811</v>
      </c>
      <c r="F32" s="122"/>
      <c r="G32" s="54"/>
      <c r="H32" s="28"/>
      <c r="I32" s="28"/>
      <c r="J32" s="28"/>
      <c r="K32" s="28"/>
      <c r="L32" s="28"/>
      <c r="M32" s="28"/>
      <c r="N32" s="28"/>
      <c r="O32" s="28"/>
      <c r="P32" s="28"/>
      <c r="Q32" s="86"/>
      <c r="R32" s="86"/>
      <c r="T32" s="11"/>
      <c r="U32" s="7"/>
      <c r="V32" s="7"/>
      <c r="W32" s="7"/>
      <c r="X32" s="7"/>
      <c r="Y32" s="7"/>
      <c r="Z32" s="7"/>
      <c r="AA32" s="12"/>
    </row>
    <row r="33" spans="1:30" x14ac:dyDescent="0.3">
      <c r="A33" s="28"/>
      <c r="B33" s="28"/>
      <c r="C33" s="78" t="s">
        <v>13</v>
      </c>
      <c r="D33" s="78"/>
      <c r="E33" s="31" t="s">
        <v>14</v>
      </c>
      <c r="F33" s="31"/>
      <c r="G33" s="106" t="s">
        <v>15</v>
      </c>
      <c r="H33" s="106"/>
      <c r="I33" s="106" t="s">
        <v>16</v>
      </c>
      <c r="J33" s="106"/>
      <c r="K33" s="106" t="s">
        <v>17</v>
      </c>
      <c r="L33" s="106"/>
      <c r="M33" s="106" t="s">
        <v>18</v>
      </c>
      <c r="N33" s="106"/>
      <c r="O33" s="106" t="s">
        <v>19</v>
      </c>
      <c r="P33" s="106"/>
      <c r="Q33" s="32"/>
      <c r="R33" s="32"/>
      <c r="T33" s="11"/>
      <c r="U33" s="7"/>
      <c r="V33" s="7"/>
      <c r="W33" s="7"/>
      <c r="X33" s="7"/>
      <c r="Y33" s="7"/>
      <c r="Z33" s="7"/>
      <c r="AA33" s="12"/>
    </row>
    <row r="34" spans="1:30" ht="14.25" thickBot="1" x14ac:dyDescent="0.35">
      <c r="A34" s="28"/>
      <c r="B34" s="28"/>
      <c r="C34" s="112">
        <f>IF(E18=0,"",E18+7)</f>
        <v>42805</v>
      </c>
      <c r="D34" s="111"/>
      <c r="E34" s="110">
        <f>IF($E18=0,"",$E18+8)</f>
        <v>42806</v>
      </c>
      <c r="F34" s="111"/>
      <c r="G34" s="110">
        <f>IF($E18=0,"",$E18+9)</f>
        <v>42807</v>
      </c>
      <c r="H34" s="111"/>
      <c r="I34" s="110">
        <f>IF($E18=0,"",$E18+10)</f>
        <v>42808</v>
      </c>
      <c r="J34" s="111"/>
      <c r="K34" s="110">
        <f>IF($E18=0,"",$E18+11)</f>
        <v>42809</v>
      </c>
      <c r="L34" s="111"/>
      <c r="M34" s="110">
        <f>IF($E18=0,"",$E18+12)</f>
        <v>42810</v>
      </c>
      <c r="N34" s="111"/>
      <c r="O34" s="110">
        <f>IF($E18=0,"",$E18+13)</f>
        <v>42811</v>
      </c>
      <c r="P34" s="111"/>
      <c r="Q34" s="87"/>
      <c r="R34" s="87"/>
      <c r="T34" s="11"/>
      <c r="U34" s="7"/>
      <c r="V34" s="7"/>
      <c r="W34" s="7"/>
      <c r="X34" s="7"/>
      <c r="Y34" s="7"/>
      <c r="Z34" s="7"/>
      <c r="AA34" s="12"/>
    </row>
    <row r="35" spans="1:30" x14ac:dyDescent="0.3">
      <c r="A35" s="154" t="s">
        <v>2</v>
      </c>
      <c r="B35" s="155"/>
      <c r="C35" s="70"/>
      <c r="D35" s="33" t="s">
        <v>3</v>
      </c>
      <c r="E35" s="70"/>
      <c r="F35" s="34" t="s">
        <v>3</v>
      </c>
      <c r="G35" s="70"/>
      <c r="H35" s="34" t="s">
        <v>3</v>
      </c>
      <c r="I35" s="70"/>
      <c r="J35" s="34" t="s">
        <v>3</v>
      </c>
      <c r="K35" s="70"/>
      <c r="L35" s="34" t="s">
        <v>3</v>
      </c>
      <c r="M35" s="70"/>
      <c r="N35" s="34" t="s">
        <v>3</v>
      </c>
      <c r="O35" s="70"/>
      <c r="P35" s="34" t="s">
        <v>3</v>
      </c>
      <c r="Q35" s="32"/>
      <c r="R35" s="32"/>
      <c r="T35" s="11"/>
      <c r="U35" s="7"/>
      <c r="V35" s="7"/>
      <c r="W35" s="7"/>
      <c r="X35" s="7"/>
      <c r="Y35" s="7"/>
      <c r="Z35" s="7"/>
      <c r="AA35" s="12"/>
    </row>
    <row r="36" spans="1:30" ht="14.25" thickBot="1" x14ac:dyDescent="0.35">
      <c r="A36" s="152" t="s">
        <v>4</v>
      </c>
      <c r="B36" s="153"/>
      <c r="C36" s="71"/>
      <c r="D36" s="36">
        <f>IF((OR(C36="",C35="")),0,IF((C36&lt;C35),((C36-C35)*24)+24,(C36-C35)*24))</f>
        <v>0</v>
      </c>
      <c r="E36" s="71"/>
      <c r="F36" s="37">
        <f>IF((OR(E36="",E35="")),0,IF((E36&lt;E35),((E36-E35)*24)+24,(E36-E35)*24))</f>
        <v>0</v>
      </c>
      <c r="G36" s="71"/>
      <c r="H36" s="37">
        <f>IF((OR(G36="",G35="")),0,IF((G36&lt;G35),((G36-G35)*24)+24,(G36-G35)*24))</f>
        <v>0</v>
      </c>
      <c r="I36" s="71"/>
      <c r="J36" s="37">
        <f>IF((OR(I36="",I35="")),0,IF((I36&lt;I35),((I36-I35)*24)+24,(I36-I35)*24))</f>
        <v>0</v>
      </c>
      <c r="K36" s="71"/>
      <c r="L36" s="37">
        <f>IF((OR(K36="",K35="")),0,IF((K36&lt;K35),((K36-K35)*24)+24,(K36-K35)*24))</f>
        <v>0</v>
      </c>
      <c r="M36" s="71"/>
      <c r="N36" s="37">
        <f>IF((OR(M36="",M35="")),0,IF((M36&lt;M35),((M36-M35)*24)+24,(M36-M35)*24))</f>
        <v>0</v>
      </c>
      <c r="O36" s="71"/>
      <c r="P36" s="37">
        <f>IF((OR(O36="",O35="")),0,IF((O36&lt;O35),((O36-O35)*24)+24,(O36-O35)*24))</f>
        <v>0</v>
      </c>
      <c r="Q36" s="87"/>
      <c r="R36" s="87"/>
      <c r="T36" s="11"/>
      <c r="U36" s="7"/>
      <c r="V36" s="7"/>
      <c r="W36" s="7"/>
      <c r="X36" s="7"/>
      <c r="Y36" s="7"/>
      <c r="Z36" s="7"/>
      <c r="AA36" s="12"/>
    </row>
    <row r="37" spans="1:30" ht="14.25" thickBot="1" x14ac:dyDescent="0.35">
      <c r="A37" s="38"/>
      <c r="B37" s="39"/>
      <c r="C37" s="40"/>
      <c r="D37" s="41"/>
      <c r="E37" s="55"/>
      <c r="F37" s="41"/>
      <c r="G37" s="55"/>
      <c r="H37" s="41"/>
      <c r="I37" s="55"/>
      <c r="J37" s="41"/>
      <c r="K37" s="55"/>
      <c r="L37" s="41"/>
      <c r="M37" s="55"/>
      <c r="N37" s="41"/>
      <c r="O37" s="55"/>
      <c r="P37" s="61"/>
      <c r="Q37" s="32"/>
      <c r="R37" s="32"/>
      <c r="T37" s="11"/>
      <c r="U37" s="7"/>
      <c r="V37" s="7"/>
      <c r="W37" s="7"/>
      <c r="X37" s="7"/>
      <c r="Y37" s="7"/>
      <c r="Z37" s="7"/>
      <c r="AA37" s="12"/>
    </row>
    <row r="38" spans="1:30" x14ac:dyDescent="0.3">
      <c r="A38" s="154" t="s">
        <v>2</v>
      </c>
      <c r="B38" s="155"/>
      <c r="C38" s="70"/>
      <c r="D38" s="33" t="s">
        <v>3</v>
      </c>
      <c r="E38" s="70"/>
      <c r="F38" s="34" t="s">
        <v>3</v>
      </c>
      <c r="G38" s="70"/>
      <c r="H38" s="34" t="s">
        <v>3</v>
      </c>
      <c r="I38" s="70"/>
      <c r="J38" s="34" t="s">
        <v>3</v>
      </c>
      <c r="K38" s="70"/>
      <c r="L38" s="34" t="s">
        <v>3</v>
      </c>
      <c r="M38" s="70"/>
      <c r="N38" s="34" t="s">
        <v>3</v>
      </c>
      <c r="O38" s="70"/>
      <c r="P38" s="34" t="s">
        <v>3</v>
      </c>
      <c r="Q38" s="56" t="s">
        <v>3</v>
      </c>
      <c r="R38" s="43"/>
      <c r="T38" s="11"/>
      <c r="U38" s="7"/>
      <c r="V38" s="7"/>
      <c r="W38" s="7"/>
      <c r="X38" s="7"/>
      <c r="Y38" s="7"/>
      <c r="Z38" s="7"/>
      <c r="AA38" s="12"/>
    </row>
    <row r="39" spans="1:30" ht="14.25" thickBot="1" x14ac:dyDescent="0.35">
      <c r="A39" s="156" t="s">
        <v>4</v>
      </c>
      <c r="B39" s="157"/>
      <c r="C39" s="71"/>
      <c r="D39" s="36">
        <f>IF((OR(C39="",C38="")),0,IF((C39&lt;C38),((C39-C38)*24)+24,(C39-C38)*24))</f>
        <v>0</v>
      </c>
      <c r="E39" s="71"/>
      <c r="F39" s="37">
        <f>IF((OR(E39="",E38="")),0,IF((E39&lt;E38),((E39-E38)*24)+24,(E39-E38)*24))</f>
        <v>0</v>
      </c>
      <c r="G39" s="71"/>
      <c r="H39" s="37">
        <f>IF((OR(G39="",G38="")),0,IF((G39&lt;G38),((G39-G38)*24)+24,(G39-G38)*24))</f>
        <v>0</v>
      </c>
      <c r="I39" s="71"/>
      <c r="J39" s="37">
        <f>IF((OR(I39="",I38="")),0,IF((I39&lt;I38),((I39-I38)*24)+24,(I39-I38)*24))</f>
        <v>0</v>
      </c>
      <c r="K39" s="71"/>
      <c r="L39" s="37">
        <f>IF((OR(K39="",K38="")),0,IF((K39&lt;K38),((K39-K38)*24)+24,(K39-K38)*24))</f>
        <v>0</v>
      </c>
      <c r="M39" s="71"/>
      <c r="N39" s="37">
        <f>IF((OR(M39="",M38="")),0,IF((M39&lt;M38),((M39-M38)*24)+24,(M39-M38)*24))</f>
        <v>0</v>
      </c>
      <c r="O39" s="71"/>
      <c r="P39" s="37">
        <f>IF((OR(O39="",O38="")),0,IF((O39&lt;O38),((O39-O38)*24)+24,(O39-O38)*24))</f>
        <v>0</v>
      </c>
      <c r="Q39" s="56" t="s">
        <v>20</v>
      </c>
      <c r="R39" s="88"/>
      <c r="T39" s="11"/>
      <c r="U39" s="7"/>
      <c r="V39" s="7"/>
      <c r="W39" s="7"/>
      <c r="X39" s="7"/>
      <c r="Y39" s="7"/>
      <c r="Z39" s="7"/>
      <c r="AA39" s="12"/>
    </row>
    <row r="40" spans="1:30" ht="14.25" thickBot="1" x14ac:dyDescent="0.35">
      <c r="A40" s="169" t="s">
        <v>5</v>
      </c>
      <c r="B40" s="170"/>
      <c r="C40" s="59">
        <f>IF(OR(ISTEXT(D36)),"Error in C12 or C15",(D36+D39))</f>
        <v>0</v>
      </c>
      <c r="D40" s="60"/>
      <c r="E40" s="59">
        <f>IF(OR(ISTEXT(F36)),"Error in C12 or C15",(F36+F39))</f>
        <v>0</v>
      </c>
      <c r="F40" s="60"/>
      <c r="G40" s="59">
        <f>IF(OR(ISTEXT(H36)),"Error in C12 or C15",(H36+H39))</f>
        <v>0</v>
      </c>
      <c r="H40" s="60"/>
      <c r="I40" s="59">
        <f>IF(OR(ISTEXT(J36)),"Error in C12 or C15",(J36+J39))</f>
        <v>0</v>
      </c>
      <c r="J40" s="60"/>
      <c r="K40" s="59">
        <f>IF(OR(ISTEXT(L36)),"Error in C12 or C15",(L36+L39))</f>
        <v>0</v>
      </c>
      <c r="L40" s="60"/>
      <c r="M40" s="59">
        <f>IF(OR(ISTEXT(N36)),"Error in C12 or C15",(N36+N39))</f>
        <v>0</v>
      </c>
      <c r="N40" s="60"/>
      <c r="O40" s="59">
        <f>IF(OR(ISTEXT(P36)),"Error in C12 or C15",(P36+P39))</f>
        <v>0</v>
      </c>
      <c r="P40" s="60"/>
      <c r="Q40" s="46">
        <f>SUM(C40:P40)</f>
        <v>0</v>
      </c>
      <c r="R40" s="47"/>
      <c r="T40" s="11" t="s">
        <v>22</v>
      </c>
      <c r="U40" s="7" t="s">
        <v>23</v>
      </c>
      <c r="V40" s="7" t="s">
        <v>24</v>
      </c>
      <c r="W40" s="7" t="s">
        <v>25</v>
      </c>
      <c r="X40" s="7" t="s">
        <v>26</v>
      </c>
      <c r="Y40" s="7" t="s">
        <v>27</v>
      </c>
      <c r="Z40" s="7" t="s">
        <v>28</v>
      </c>
      <c r="AA40" s="12" t="s">
        <v>29</v>
      </c>
    </row>
    <row r="41" spans="1:30" x14ac:dyDescent="0.3">
      <c r="A41" s="158" t="s">
        <v>21</v>
      </c>
      <c r="B41" s="159"/>
      <c r="C41" s="72"/>
      <c r="D41" s="73"/>
      <c r="E41" s="72"/>
      <c r="F41" s="73"/>
      <c r="G41" s="72"/>
      <c r="H41" s="73"/>
      <c r="I41" s="72"/>
      <c r="J41" s="73"/>
      <c r="K41" s="72"/>
      <c r="L41" s="73"/>
      <c r="M41" s="72"/>
      <c r="N41" s="73"/>
      <c r="O41" s="72"/>
      <c r="P41" s="73"/>
      <c r="Q41" s="41">
        <f>C41+E41+G41+I41+K41+M41+O41</f>
        <v>0</v>
      </c>
      <c r="R41" s="82" t="s">
        <v>39</v>
      </c>
      <c r="T41" s="11">
        <f>(IF(D41="AL",C41,0))+(IF(F41="AL",E41))+(IF(H41="AL",G41,0))+(IF(J41="AL",I41,0))+(IF(L41="AL",K41,0))+(IF(N41="AL",M41,0))+(IF(P41="AL",O41,0))</f>
        <v>0</v>
      </c>
      <c r="U41" s="7">
        <f>(IF(D41="PH",C41,0))+(IF(F41="PH",E41))+(IF(H41="PH",G41,0))+(IF(J41="PH",I41,0))+(IF(L41="PH",K41,0))+(IF(N41="PH",M41,0))+(IF(P41="PH",O41,0))</f>
        <v>0</v>
      </c>
      <c r="V41" s="7">
        <f>(IF(D41="V",C41,0))+(IF(F41="V",E41))+(IF(H41="V",G41,0))+(IF(J41="V",I41,0))+(IF(L41="V",K41,0))+(IF(N41="V",M41,0))+(IF(P41="V",O41,0))</f>
        <v>0</v>
      </c>
      <c r="W41" s="7">
        <f>(IF(D41="S",C41,0))+(IF(F41="S",E41))+(IF(H41="S",G41,0))+(IF(J41="S",I41,0))+(IF(L41="S",K41,0))+(IF(N41="S",M41,0))+(IF(P41="S",O41,0))</f>
        <v>0</v>
      </c>
      <c r="X41" s="7">
        <f>(IF(D41="SL",C41,0))+(IF(F41="SL",E41))+(IF(H41="SL",G41,0))+(IF(J41="SL",I41,0))+(IF(L41="SL",K41,0))+(IF(N41="SL",M41,0))+(IF(P41="SL",O41,0))</f>
        <v>0</v>
      </c>
      <c r="Y41" s="7">
        <f>(IF(D41="C",C41,0))+(IF(F41="C",E41))+(IF(H41="C",G41,0))+(IF(J41="C",I41,0))+(IF(L41="C",K41,0))+(IF(N41="C",M41,0))+(IF(P41="C",O41,0))</f>
        <v>0</v>
      </c>
      <c r="Z41" s="7">
        <f>(IF(D41="PB",C41,0))+(IF(F41="PB",E41))+(IF(H41="PB",G41,0))+(IF(J41="PB",I41,0))+(IF(L41="PB",K41,0))+(IF(N41="PB",M41,0))+(IF(P41="PB",O41,0))</f>
        <v>0</v>
      </c>
      <c r="AA41" s="12">
        <f>(IF(D41="O",C41,0))+(IF(F41="O",E41))+(IF(H41="O",G41,0))+(IF(J41="O",I41,0))+(IF(L41="O",K41,0))+(IF(N41="O",M41,0))+(IF(P41="O",O41,0))</f>
        <v>0</v>
      </c>
    </row>
    <row r="42" spans="1:30" ht="14.25" thickBot="1" x14ac:dyDescent="0.35">
      <c r="A42" s="158" t="s">
        <v>21</v>
      </c>
      <c r="B42" s="159"/>
      <c r="C42" s="74"/>
      <c r="D42" s="75"/>
      <c r="E42" s="74"/>
      <c r="F42" s="75"/>
      <c r="G42" s="74"/>
      <c r="H42" s="75"/>
      <c r="I42" s="74"/>
      <c r="J42" s="75"/>
      <c r="K42" s="74"/>
      <c r="L42" s="75"/>
      <c r="M42" s="74"/>
      <c r="N42" s="75"/>
      <c r="O42" s="74"/>
      <c r="P42" s="75"/>
      <c r="Q42" s="41">
        <f>C42+E42+G42+I42+K42+M42+O42</f>
        <v>0</v>
      </c>
      <c r="R42" s="82" t="s">
        <v>40</v>
      </c>
      <c r="T42" s="11">
        <f>(IF(D42="AL",C42,0))+(IF(F42="AL",E42))+(IF(H42="AL",G42,0))+(IF(J42="AL",I42,0))+(IF(L42="AL",K42,0))+(IF(N42="AL",M42,0))+(IF(P42="AL",O42,0))</f>
        <v>0</v>
      </c>
      <c r="U42" s="7">
        <f>(IF(D42="PH",C42,0))+(IF(F42="PH",E42))+(IF(H42="PH",G42,0))+(IF(J42="PH",I42,0))+(IF(L42="PH",K42,0))+(IF(N42="PH",M42,0))+(IF(P42="PH",O42,0))</f>
        <v>0</v>
      </c>
      <c r="V42" s="7">
        <f>(IF(D42="V",C42,0))+(IF(F42="V",E42))+(IF(H42="V",G42,0))+(IF(J42="V",I42,0))+(IF(L42="V",K42,0))+(IF(N42="V",M42,0))+(IF(P42="V",O42,0))</f>
        <v>0</v>
      </c>
      <c r="W42" s="7">
        <f>(IF(D42="S",C42,0))+(IF(F42="S",E42))+(IF(H42="S",G42,0))+(IF(J42="S",I42,0))+(IF(L42="S",K42,0))+(IF(N42="S",M42,0))+(IF(P42="S",O42,0))</f>
        <v>0</v>
      </c>
      <c r="X42" s="7">
        <f>(IF(D42="SL",C42,0))+(IF(F42="SL",E42))+(IF(H42="SL",G42,0))+(IF(J42="SL",I42,0))+(IF(L42="SL",K42,0))+(IF(N42="SL",M42,0))+(IF(P42="SL",O42,0))</f>
        <v>0</v>
      </c>
      <c r="Y42" s="7">
        <f>(IF(D42="C",C42,0))+(IF(F42="C",E42))+(IF(H42="C",G42,0))+(IF(J42="C",I42,0))+(IF(L42="C",K42,0))+(IF(N42="C",M42,0))+(IF(P42="C",O42,0))</f>
        <v>0</v>
      </c>
      <c r="Z42" s="7">
        <f>(IF(D42="PB",C42,0))+(IF(F42="PB",E42))+(IF(H42="PB",G42,0))+(IF(J42="PB",I42,0))+(IF(L42="PB",K42,0))+(IF(N42="PB",M42,0))+(IF(P42="PB",O42,0))</f>
        <v>0</v>
      </c>
      <c r="AA42" s="12">
        <f>(IF(D42="O",C42,0))+(IF(F42="O",E42))+(IF(H42="O",G42,0))+(IF(J42="O",I42,0))+(IF(L42="O",K42,0))+(IF(N42="O",M42,0))+(IF(P42="O",O42,0))</f>
        <v>0</v>
      </c>
    </row>
    <row r="43" spans="1:30" ht="14.25" thickBot="1" x14ac:dyDescent="0.35">
      <c r="A43" s="48"/>
      <c r="B43" s="48"/>
      <c r="C43" s="48"/>
      <c r="D43" s="48"/>
      <c r="E43" s="48"/>
      <c r="F43" s="123"/>
      <c r="G43" s="49"/>
      <c r="H43" s="48"/>
      <c r="I43" s="48"/>
      <c r="J43" s="48"/>
      <c r="K43" s="48"/>
      <c r="L43" s="48"/>
      <c r="M43" s="50"/>
      <c r="N43" s="51"/>
      <c r="O43" s="52" t="s">
        <v>42</v>
      </c>
      <c r="P43" s="53"/>
      <c r="Q43" s="83">
        <f>Q40+Q41+Q42</f>
        <v>0</v>
      </c>
      <c r="R43" s="84"/>
      <c r="S43" s="1"/>
      <c r="T43" s="11"/>
      <c r="U43" s="7"/>
      <c r="V43" s="7"/>
      <c r="W43" s="7"/>
      <c r="X43" s="7"/>
      <c r="Y43" s="7"/>
      <c r="Z43" s="7"/>
      <c r="AA43" s="12"/>
    </row>
    <row r="44" spans="1:30" x14ac:dyDescent="0.3">
      <c r="A44" s="28"/>
      <c r="B44" s="28"/>
      <c r="C44" s="113" t="s">
        <v>0</v>
      </c>
      <c r="D44" s="114"/>
      <c r="E44" s="115">
        <v>42812</v>
      </c>
      <c r="F44" s="29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86"/>
      <c r="R44" s="86"/>
      <c r="T44" s="11"/>
      <c r="U44" s="7"/>
      <c r="V44" s="7"/>
      <c r="W44" s="7"/>
      <c r="X44" s="7"/>
      <c r="Y44" s="7"/>
      <c r="Z44" s="7"/>
      <c r="AA44" s="12"/>
      <c r="AB44" s="1"/>
      <c r="AC44" s="1"/>
      <c r="AD44" s="1"/>
    </row>
    <row r="45" spans="1:30" x14ac:dyDescent="0.3">
      <c r="A45" s="28"/>
      <c r="B45" s="28"/>
      <c r="C45" s="113" t="s">
        <v>1</v>
      </c>
      <c r="D45" s="114"/>
      <c r="E45" s="116">
        <f>IF($E$44=0,"",$E$44+6)</f>
        <v>42818</v>
      </c>
      <c r="F45" s="30"/>
      <c r="G45" s="28" t="s">
        <v>48</v>
      </c>
      <c r="H45" s="28"/>
      <c r="I45" s="28"/>
      <c r="J45" s="28"/>
      <c r="K45" s="28"/>
      <c r="L45" s="28"/>
      <c r="M45" s="28"/>
      <c r="N45" s="28"/>
      <c r="O45" s="28"/>
      <c r="P45" s="28"/>
      <c r="Q45" s="86"/>
      <c r="R45" s="86"/>
      <c r="T45" s="11"/>
      <c r="U45" s="7"/>
      <c r="V45" s="7"/>
      <c r="W45" s="7"/>
      <c r="X45" s="7"/>
      <c r="Y45" s="7"/>
      <c r="Z45" s="7"/>
      <c r="AA45" s="12"/>
    </row>
    <row r="46" spans="1:30" x14ac:dyDescent="0.3">
      <c r="A46" s="28"/>
      <c r="B46" s="28"/>
      <c r="C46" s="78" t="s">
        <v>13</v>
      </c>
      <c r="D46" s="78"/>
      <c r="E46" s="31" t="s">
        <v>14</v>
      </c>
      <c r="F46" s="31"/>
      <c r="G46" s="106" t="s">
        <v>15</v>
      </c>
      <c r="H46" s="106"/>
      <c r="I46" s="106" t="s">
        <v>16</v>
      </c>
      <c r="J46" s="106"/>
      <c r="K46" s="106" t="s">
        <v>17</v>
      </c>
      <c r="L46" s="106"/>
      <c r="M46" s="106" t="s">
        <v>18</v>
      </c>
      <c r="N46" s="106"/>
      <c r="O46" s="106" t="s">
        <v>19</v>
      </c>
      <c r="P46" s="106"/>
      <c r="Q46" s="32"/>
      <c r="R46" s="32"/>
      <c r="T46" s="11"/>
      <c r="U46" s="7"/>
      <c r="V46" s="7"/>
      <c r="W46" s="7"/>
      <c r="X46" s="7"/>
      <c r="Y46" s="7"/>
      <c r="Z46" s="7"/>
      <c r="AA46" s="12"/>
    </row>
    <row r="47" spans="1:30" ht="14.25" thickBot="1" x14ac:dyDescent="0.35">
      <c r="A47" s="28"/>
      <c r="B47" s="28"/>
      <c r="C47" s="110">
        <f>IF($E$44=0,"",$E$44)</f>
        <v>42812</v>
      </c>
      <c r="D47" s="111"/>
      <c r="E47" s="110">
        <f>IF($E$44=0,"",$E$44+1)</f>
        <v>42813</v>
      </c>
      <c r="F47" s="111"/>
      <c r="G47" s="110">
        <f>IF($E$44=0,"",$E$44+2)</f>
        <v>42814</v>
      </c>
      <c r="H47" s="111"/>
      <c r="I47" s="110">
        <f>IF($E$44=0,"",$E$44+3)</f>
        <v>42815</v>
      </c>
      <c r="J47" s="111"/>
      <c r="K47" s="110">
        <f>IF($E$44=0,"",$E$44+4)</f>
        <v>42816</v>
      </c>
      <c r="L47" s="111"/>
      <c r="M47" s="110">
        <f>IF($E$44=0,"",$E$44+5)</f>
        <v>42817</v>
      </c>
      <c r="N47" s="111"/>
      <c r="O47" s="110">
        <f>IF($E$44=0,"",$E$44+6)</f>
        <v>42818</v>
      </c>
      <c r="P47" s="111"/>
      <c r="Q47" s="87"/>
      <c r="R47" s="87"/>
      <c r="T47" s="11"/>
      <c r="U47" s="7"/>
      <c r="V47" s="7"/>
      <c r="W47" s="7"/>
      <c r="X47" s="7"/>
      <c r="Y47" s="7"/>
      <c r="Z47" s="7"/>
      <c r="AA47" s="12"/>
    </row>
    <row r="48" spans="1:30" x14ac:dyDescent="0.3">
      <c r="A48" s="154" t="s">
        <v>2</v>
      </c>
      <c r="B48" s="155"/>
      <c r="C48" s="70"/>
      <c r="D48" s="33" t="s">
        <v>3</v>
      </c>
      <c r="E48" s="70"/>
      <c r="F48" s="34" t="s">
        <v>3</v>
      </c>
      <c r="G48" s="70"/>
      <c r="H48" s="34" t="s">
        <v>3</v>
      </c>
      <c r="I48" s="70"/>
      <c r="J48" s="34" t="s">
        <v>3</v>
      </c>
      <c r="K48" s="70"/>
      <c r="L48" s="34" t="s">
        <v>3</v>
      </c>
      <c r="M48" s="70"/>
      <c r="N48" s="34" t="s">
        <v>3</v>
      </c>
      <c r="O48" s="70"/>
      <c r="P48" s="34" t="s">
        <v>3</v>
      </c>
      <c r="Q48" s="32"/>
      <c r="R48" s="32"/>
      <c r="T48" s="11"/>
      <c r="U48" s="7"/>
      <c r="V48" s="7"/>
      <c r="W48" s="7"/>
      <c r="X48" s="7"/>
      <c r="Y48" s="7"/>
      <c r="Z48" s="7"/>
      <c r="AA48" s="12"/>
    </row>
    <row r="49" spans="1:30" ht="14.25" thickBot="1" x14ac:dyDescent="0.35">
      <c r="A49" s="152" t="s">
        <v>4</v>
      </c>
      <c r="B49" s="153"/>
      <c r="C49" s="71"/>
      <c r="D49" s="36">
        <f>IF((OR(C49="",C48="")),0,IF((C49&lt;C48),((C49-C48)*24)+24,(C49-C48)*24))</f>
        <v>0</v>
      </c>
      <c r="E49" s="71"/>
      <c r="F49" s="37">
        <f>IF((OR(E49="",E48="")),0,IF((E49&lt;E48),((E49-E48)*24)+24,(E49-E48)*24))</f>
        <v>0</v>
      </c>
      <c r="G49" s="71"/>
      <c r="H49" s="37">
        <f>IF((OR(G49="",G48="")),0,IF((G49&lt;G48),((G49-G48)*24)+24,(G49-G48)*24))</f>
        <v>0</v>
      </c>
      <c r="I49" s="71"/>
      <c r="J49" s="37">
        <f>IF((OR(I49="",I48="")),0,IF((I49&lt;I48),((I49-I48)*24)+24,(I49-I48)*24))</f>
        <v>0</v>
      </c>
      <c r="K49" s="71"/>
      <c r="L49" s="37">
        <f>IF((OR(K49="",K48="")),0,IF((K49&lt;K48),((K49-K48)*24)+24,(K49-K48)*24))</f>
        <v>0</v>
      </c>
      <c r="M49" s="71"/>
      <c r="N49" s="37">
        <f>IF((OR(M49="",M48="")),0,IF((M49&lt;M48),((M49-M48)*24)+24,(M49-M48)*24))</f>
        <v>0</v>
      </c>
      <c r="O49" s="71"/>
      <c r="P49" s="37">
        <f>IF((OR(O49="",O48="")),0,IF((O49&lt;O48),((O49-O48)*24)+24,(O49-O48)*24))</f>
        <v>0</v>
      </c>
      <c r="Q49" s="87"/>
      <c r="R49" s="87"/>
      <c r="T49" s="11"/>
      <c r="U49" s="7"/>
      <c r="V49" s="7"/>
      <c r="W49" s="7"/>
      <c r="X49" s="7"/>
      <c r="Y49" s="7"/>
      <c r="Z49" s="7"/>
      <c r="AA49" s="12"/>
    </row>
    <row r="50" spans="1:30" ht="14.25" thickBot="1" x14ac:dyDescent="0.35">
      <c r="A50" s="38"/>
      <c r="B50" s="39"/>
      <c r="C50" s="40"/>
      <c r="D50" s="41"/>
      <c r="E50" s="55"/>
      <c r="F50" s="41"/>
      <c r="G50" s="55"/>
      <c r="H50" s="41"/>
      <c r="I50" s="55"/>
      <c r="J50" s="41"/>
      <c r="K50" s="55"/>
      <c r="L50" s="41"/>
      <c r="M50" s="55"/>
      <c r="N50" s="41"/>
      <c r="O50" s="55"/>
      <c r="P50" s="41"/>
      <c r="Q50" s="32"/>
      <c r="R50" s="32"/>
      <c r="T50" s="11"/>
      <c r="U50" s="7"/>
      <c r="V50" s="7"/>
      <c r="W50" s="7"/>
      <c r="X50" s="7"/>
      <c r="Y50" s="7"/>
      <c r="Z50" s="7"/>
      <c r="AA50" s="12"/>
    </row>
    <row r="51" spans="1:30" x14ac:dyDescent="0.3">
      <c r="A51" s="154" t="s">
        <v>2</v>
      </c>
      <c r="B51" s="155"/>
      <c r="C51" s="70"/>
      <c r="D51" s="33" t="s">
        <v>3</v>
      </c>
      <c r="E51" s="70"/>
      <c r="F51" s="34" t="s">
        <v>3</v>
      </c>
      <c r="G51" s="70"/>
      <c r="H51" s="34" t="s">
        <v>3</v>
      </c>
      <c r="I51" s="70"/>
      <c r="J51" s="34" t="s">
        <v>3</v>
      </c>
      <c r="K51" s="70"/>
      <c r="L51" s="34" t="s">
        <v>3</v>
      </c>
      <c r="M51" s="70"/>
      <c r="N51" s="34" t="s">
        <v>3</v>
      </c>
      <c r="O51" s="70"/>
      <c r="P51" s="34" t="s">
        <v>3</v>
      </c>
      <c r="Q51" s="42" t="s">
        <v>3</v>
      </c>
      <c r="R51" s="43" t="s">
        <v>39</v>
      </c>
      <c r="T51" s="11"/>
      <c r="U51" s="7"/>
      <c r="V51" s="7"/>
      <c r="W51" s="7"/>
      <c r="X51" s="7"/>
      <c r="Y51" s="7"/>
      <c r="Z51" s="7"/>
      <c r="AA51" s="12"/>
    </row>
    <row r="52" spans="1:30" ht="14.25" thickBot="1" x14ac:dyDescent="0.35">
      <c r="A52" s="156" t="s">
        <v>4</v>
      </c>
      <c r="B52" s="157"/>
      <c r="C52" s="71"/>
      <c r="D52" s="36">
        <f>IF((OR(C52="",C51="")),0,IF((C52&lt;C51),((C52-C51)*24)+24,(C52-C51)*24))</f>
        <v>0</v>
      </c>
      <c r="E52" s="71"/>
      <c r="F52" s="37">
        <f>IF((OR(E52="",E51="")),0,IF((E52&lt;E51),((E52-E51)*24)+24,(E52-E51)*24))</f>
        <v>0</v>
      </c>
      <c r="G52" s="71"/>
      <c r="H52" s="37">
        <f>IF((OR(G52="",G51="")),0,IF((G52&lt;G51),((G52-G51)*24)+24,(G52-G51)*24))</f>
        <v>0</v>
      </c>
      <c r="I52" s="71"/>
      <c r="J52" s="37">
        <f>IF((OR(I52="",I51="")),0,IF((I52&lt;I51),((I52-I51)*24)+24,(I52-I51)*24))</f>
        <v>0</v>
      </c>
      <c r="K52" s="71"/>
      <c r="L52" s="37">
        <f>IF((OR(K52="",K51="")),0,IF((K52&lt;K51),((K52-K51)*24)+24,(K52-K51)*24))</f>
        <v>0</v>
      </c>
      <c r="M52" s="71"/>
      <c r="N52" s="37">
        <f>IF((OR(M52="",M51="")),0,IF((M52&lt;M51),((M52-M51)*24)+24,(M52-M51)*24))</f>
        <v>0</v>
      </c>
      <c r="O52" s="71"/>
      <c r="P52" s="37">
        <f>IF((OR(O52="",O51="")),0,IF((O52&lt;O51),((O52-O51)*24)+24,(O52-O51)*24))</f>
        <v>0</v>
      </c>
      <c r="Q52" s="42" t="s">
        <v>20</v>
      </c>
      <c r="R52" s="88" t="s">
        <v>40</v>
      </c>
      <c r="T52" s="11"/>
      <c r="U52" s="7"/>
      <c r="V52" s="7"/>
      <c r="W52" s="7"/>
      <c r="X52" s="7"/>
      <c r="Y52" s="7"/>
      <c r="Z52" s="7"/>
      <c r="AA52" s="12"/>
    </row>
    <row r="53" spans="1:30" ht="14.25" thickBot="1" x14ac:dyDescent="0.35">
      <c r="A53" s="169" t="s">
        <v>41</v>
      </c>
      <c r="B53" s="170"/>
      <c r="C53" s="44">
        <f>IF(OR(ISTEXT(D49)),"Error in C12 or C15",(D49+D52))</f>
        <v>0</v>
      </c>
      <c r="D53" s="45"/>
      <c r="E53" s="44">
        <f>IF(OR(ISTEXT(F49)),"Error in C12 or C15",(F49+F52))</f>
        <v>0</v>
      </c>
      <c r="F53" s="45"/>
      <c r="G53" s="44">
        <f>IF(OR(ISTEXT(H49)),"Error in C12 or C15",(H49+H52))</f>
        <v>0</v>
      </c>
      <c r="H53" s="45"/>
      <c r="I53" s="44">
        <f>IF(OR(ISTEXT(J49)),"Error in C12 or C15",(J49+J52))</f>
        <v>0</v>
      </c>
      <c r="J53" s="45"/>
      <c r="K53" s="44">
        <f>IF(OR(ISTEXT(L49)),"Error in C12 or C15",(L49+L52))</f>
        <v>0</v>
      </c>
      <c r="L53" s="45"/>
      <c r="M53" s="44">
        <f>IF(OR(ISTEXT(N49)),"Error in C12 or C15",(N49+N52))</f>
        <v>0</v>
      </c>
      <c r="N53" s="45"/>
      <c r="O53" s="44">
        <f>IF(OR(ISTEXT(P49)),"Error in C12 or C15",(P49+P52))</f>
        <v>0</v>
      </c>
      <c r="P53" s="45"/>
      <c r="Q53" s="46">
        <f>SUM(C53:P53)</f>
        <v>0</v>
      </c>
      <c r="R53" s="47"/>
      <c r="T53" s="11" t="s">
        <v>22</v>
      </c>
      <c r="U53" s="7" t="s">
        <v>23</v>
      </c>
      <c r="V53" s="7" t="s">
        <v>24</v>
      </c>
      <c r="W53" s="7" t="s">
        <v>25</v>
      </c>
      <c r="X53" s="7" t="s">
        <v>26</v>
      </c>
      <c r="Y53" s="7" t="s">
        <v>27</v>
      </c>
      <c r="Z53" s="7" t="s">
        <v>28</v>
      </c>
      <c r="AA53" s="12" t="s">
        <v>29</v>
      </c>
    </row>
    <row r="54" spans="1:30" x14ac:dyDescent="0.3">
      <c r="A54" s="158" t="s">
        <v>21</v>
      </c>
      <c r="B54" s="159"/>
      <c r="C54" s="72"/>
      <c r="D54" s="73"/>
      <c r="E54" s="72"/>
      <c r="F54" s="73"/>
      <c r="G54" s="72"/>
      <c r="H54" s="73"/>
      <c r="I54" s="72"/>
      <c r="J54" s="73"/>
      <c r="K54" s="72"/>
      <c r="L54" s="73"/>
      <c r="M54" s="72"/>
      <c r="N54" s="73"/>
      <c r="O54" s="72"/>
      <c r="P54" s="73"/>
      <c r="Q54" s="41">
        <f>C54+E54+G54+I54+K54+M54+O54</f>
        <v>0</v>
      </c>
      <c r="R54" s="82" t="s">
        <v>39</v>
      </c>
      <c r="T54" s="11">
        <f>(IF(D54="AL",C54,0))+(IF(F54="AL",E54))+(IF(H54="AL",G54,0))+(IF(J54="AL",I54,0))+(IF(L54="AL",K54,0))+(IF(N54="AL",M54,0))+(IF(P54="AL",O54,0))</f>
        <v>0</v>
      </c>
      <c r="U54" s="7">
        <f>(IF(D54="PH",C54,0))+(IF(F54="PH",E54))+(IF(H54="PH",G54,0))+(IF(J54="PH",I54,0))+(IF(L54="PH",K54,0))+(IF(N54="PH",M54,0))+(IF(P54="PH",O54,0))</f>
        <v>0</v>
      </c>
      <c r="V54" s="7">
        <f>(IF(D54="V",C54,0))+(IF(F54="V",E54))+(IF(H54="V",G54,0))+(IF(J54="V",I54,0))+(IF(L54="V",K54,0))+(IF(N54="V",M54,0))+(IF(P54="V",O54,0))</f>
        <v>0</v>
      </c>
      <c r="W54" s="7">
        <f>(IF(D54="S",C54,0))+(IF(F54="S",E54))+(IF(H54="S",G54,0))+(IF(J54="S",I54,0))+(IF(L54="S",K54,0))+(IF(N54="S",M54,0))+(IF(P54="S",O54,0))</f>
        <v>0</v>
      </c>
      <c r="X54" s="7">
        <f>(IF(D54="SL",C54,0))+(IF(F54="SL",E54))+(IF(H54="SL",G54,0))+(IF(J54="SL",I54,0))+(IF(L54="SL",K54,0))+(IF(N54="SL",M54,0))+(IF(P54="SL",O54,0))</f>
        <v>0</v>
      </c>
      <c r="Y54" s="7">
        <f>(IF(D54="C",C54,0))+(IF(F54="C",E54))+(IF(H54="C",G54,0))+(IF(J54="C",I54,0))+(IF(L54="C",K54,0))+(IF(N54="C",M54,0))+(IF(P54="C",O54,0))</f>
        <v>0</v>
      </c>
      <c r="Z54" s="7">
        <f>(IF(D54="PB",C54,0))+(IF(F54="PB",E54))+(IF(H54="PB",G54,0))+(IF(J54="PB",I54,0))+(IF(L54="PB",K54,0))+(IF(N54="PB",M54,0))+(IF(P54="PB",O54,0))</f>
        <v>0</v>
      </c>
      <c r="AA54" s="12">
        <f>(IF(D54="O",C54,0))+(IF(F54="O",E54))+(IF(H54="O",G54,0))+(IF(J54="O",I54,0))+(IF(L54="O",K54,0))+(IF(N54="O",M54,0))+(IF(P54="O",O54,0))</f>
        <v>0</v>
      </c>
    </row>
    <row r="55" spans="1:30" ht="14.25" thickBot="1" x14ac:dyDescent="0.35">
      <c r="A55" s="158" t="s">
        <v>21</v>
      </c>
      <c r="B55" s="159"/>
      <c r="C55" s="74"/>
      <c r="D55" s="75"/>
      <c r="E55" s="74"/>
      <c r="F55" s="75"/>
      <c r="G55" s="74"/>
      <c r="H55" s="75"/>
      <c r="I55" s="74"/>
      <c r="J55" s="75"/>
      <c r="K55" s="74"/>
      <c r="L55" s="75"/>
      <c r="M55" s="74"/>
      <c r="N55" s="75"/>
      <c r="O55" s="74"/>
      <c r="P55" s="75"/>
      <c r="Q55" s="41">
        <f>C55+E55+G55+I55+K55+M55+O55</f>
        <v>0</v>
      </c>
      <c r="R55" s="82" t="s">
        <v>40</v>
      </c>
      <c r="T55" s="11">
        <f>(IF(D55="AL",C55,0))+(IF(F55="AL",E55))+(IF(H55="AL",G55,0))+(IF(J55="AL",I55,0))+(IF(L55="AL",K55,0))+(IF(N55="AL",M55,0))+(IF(P55="AL",O55,0))</f>
        <v>0</v>
      </c>
      <c r="U55" s="7">
        <f>(IF(D55="PH",C55,0))+(IF(F55="PH",E55))+(IF(H55="PH",G55,0))+(IF(J55="PH",I55,0))+(IF(L55="PH",K55,0))+(IF(N55="PH",M55,0))+(IF(P55="PH",O55,0))</f>
        <v>0</v>
      </c>
      <c r="V55" s="7">
        <f>(IF(D55="V",C55,0))+(IF(F55="V",E55))+(IF(H55="V",G55,0))+(IF(J55="V",I55,0))+(IF(L55="V",K55,0))+(IF(N55="V",M55,0))+(IF(P55="V",O55,0))</f>
        <v>0</v>
      </c>
      <c r="W55" s="7">
        <f>(IF(D55="S",C55,0))+(IF(F55="S",E55))+(IF(H55="S",G55,0))+(IF(J55="S",I55,0))+(IF(L55="S",K55,0))+(IF(N55="S",M55,0))+(IF(P55="S",O55,0))</f>
        <v>0</v>
      </c>
      <c r="X55" s="7">
        <f>(IF(D55="SL",C55,0))+(IF(F55="SL",E55))+(IF(H55="SL",G55,0))+(IF(J55="SL",I55,0))+(IF(L55="SL",K55,0))+(IF(N55="SL",M55,0))+(IF(P55="SL",O55,0))</f>
        <v>0</v>
      </c>
      <c r="Y55" s="7">
        <f>(IF(D55="C",C55,0))+(IF(F55="C",E55))+(IF(H55="C",G55,0))+(IF(J55="C",I55,0))+(IF(L55="C",K55,0))+(IF(N55="C",M55,0))+(IF(P55="C",O55,0))</f>
        <v>0</v>
      </c>
      <c r="Z55" s="7">
        <f>(IF(D55="PB",C55,0))+(IF(F55="PB",E55))+(IF(H55="PB",G55,0))+(IF(J55="PB",I55,0))+(IF(L55="PB",K55,0))+(IF(N55="PB",M55,0))+(IF(P55="PB",O55,0))</f>
        <v>0</v>
      </c>
      <c r="AA55" s="12">
        <f>(IF(D55="O",C55,0))+(IF(F55="O",E55))+(IF(H55="O",G55,0))+(IF(J55="O",I55,0))+(IF(L55="O",K55,0))+(IF(N55="O",M55,0))+(IF(P55="O",O55,0))</f>
        <v>0</v>
      </c>
    </row>
    <row r="56" spans="1:30" ht="14.25" thickBot="1" x14ac:dyDescent="0.35">
      <c r="A56" s="48"/>
      <c r="B56" s="48"/>
      <c r="C56" s="48"/>
      <c r="D56" s="48"/>
      <c r="E56" s="48"/>
      <c r="F56" s="48"/>
      <c r="G56" s="49"/>
      <c r="H56" s="48"/>
      <c r="I56" s="48"/>
      <c r="J56" s="48"/>
      <c r="K56" s="48"/>
      <c r="L56" s="48"/>
      <c r="M56" s="50"/>
      <c r="N56" s="51"/>
      <c r="O56" s="52" t="s">
        <v>42</v>
      </c>
      <c r="P56" s="53"/>
      <c r="Q56" s="83">
        <f>Q53+Q54+Q55</f>
        <v>0</v>
      </c>
      <c r="R56" s="84"/>
      <c r="S56" s="1"/>
      <c r="T56" s="11"/>
      <c r="U56" s="7"/>
      <c r="V56" s="7"/>
      <c r="W56" s="7"/>
      <c r="X56" s="18"/>
      <c r="Y56" s="136"/>
      <c r="Z56" s="7"/>
      <c r="AA56" s="12"/>
    </row>
    <row r="57" spans="1:30" s="1" customFormat="1" ht="14.25" thickBot="1" x14ac:dyDescent="0.35">
      <c r="A57" s="62"/>
      <c r="B57" s="62"/>
      <c r="C57" s="63"/>
      <c r="D57" s="64"/>
      <c r="E57" s="63"/>
      <c r="F57" s="64"/>
      <c r="G57" s="63"/>
      <c r="H57" s="64"/>
      <c r="I57" s="63"/>
      <c r="J57" s="64"/>
      <c r="K57" s="63"/>
      <c r="L57" s="64"/>
      <c r="M57" s="63"/>
      <c r="N57" s="64"/>
      <c r="O57" s="63"/>
      <c r="P57" s="64"/>
      <c r="Q57" s="87"/>
      <c r="R57" s="87"/>
      <c r="S57" s="3"/>
      <c r="T57" s="11"/>
      <c r="U57" s="6"/>
      <c r="V57" s="7"/>
      <c r="W57" s="7"/>
      <c r="X57" s="7"/>
      <c r="Y57" s="136"/>
      <c r="Z57" s="7"/>
      <c r="AA57" s="12"/>
      <c r="AB57" s="2"/>
      <c r="AC57" s="2"/>
      <c r="AD57" s="2"/>
    </row>
    <row r="58" spans="1:30" s="3" customFormat="1" x14ac:dyDescent="0.3">
      <c r="A58" s="26"/>
      <c r="B58" s="65"/>
      <c r="C58" s="175" t="s">
        <v>7</v>
      </c>
      <c r="D58" s="176"/>
      <c r="E58" s="176"/>
      <c r="F58" s="124"/>
      <c r="G58" s="100"/>
      <c r="H58" s="100"/>
      <c r="I58" s="176" t="s">
        <v>8</v>
      </c>
      <c r="J58" s="176"/>
      <c r="K58" s="118" t="s">
        <v>30</v>
      </c>
      <c r="L58" s="100"/>
      <c r="M58" s="118" t="s">
        <v>52</v>
      </c>
      <c r="N58" s="118"/>
      <c r="O58" s="102" t="s">
        <v>51</v>
      </c>
      <c r="P58" s="26"/>
      <c r="Q58" s="85"/>
      <c r="R58" s="89"/>
      <c r="S58" s="2"/>
      <c r="T58" s="11"/>
      <c r="U58" s="7"/>
      <c r="V58" s="7"/>
      <c r="W58" s="7"/>
      <c r="X58" s="7"/>
      <c r="Y58" s="136"/>
      <c r="Z58" s="7"/>
      <c r="AA58" s="12"/>
      <c r="AB58" s="2"/>
      <c r="AC58" s="2"/>
      <c r="AD58" s="2"/>
    </row>
    <row r="59" spans="1:30" x14ac:dyDescent="0.3">
      <c r="A59" s="26"/>
      <c r="B59" s="65"/>
      <c r="C59" s="103"/>
      <c r="D59" s="65"/>
      <c r="E59" s="66" t="s">
        <v>34</v>
      </c>
      <c r="F59" s="98">
        <f>'Jan-Feb'!F62</f>
        <v>0</v>
      </c>
      <c r="G59" s="65"/>
      <c r="H59" s="65"/>
      <c r="I59" s="65"/>
      <c r="J59" s="66" t="s">
        <v>9</v>
      </c>
      <c r="K59" s="65">
        <f>T62</f>
        <v>0</v>
      </c>
      <c r="L59" s="65"/>
      <c r="M59" s="67">
        <f>K59/7.5</f>
        <v>0</v>
      </c>
      <c r="N59" s="65"/>
      <c r="O59" s="104">
        <f>K59/7</f>
        <v>0</v>
      </c>
      <c r="P59" s="26"/>
      <c r="Q59" s="85"/>
      <c r="R59" s="85"/>
      <c r="T59" s="11"/>
      <c r="U59" s="7"/>
      <c r="V59" s="7"/>
      <c r="W59" s="7"/>
      <c r="X59" s="7"/>
      <c r="Y59" s="136"/>
      <c r="Z59" s="7"/>
      <c r="AA59" s="12"/>
    </row>
    <row r="60" spans="1:30" x14ac:dyDescent="0.3">
      <c r="A60" s="26"/>
      <c r="B60" s="65"/>
      <c r="C60" s="103"/>
      <c r="D60" s="65"/>
      <c r="E60" s="66" t="s">
        <v>35</v>
      </c>
      <c r="F60" s="99">
        <f>SUM(R43,R30,R17,R56)</f>
        <v>0</v>
      </c>
      <c r="G60" s="65"/>
      <c r="H60" s="65"/>
      <c r="I60" s="65"/>
      <c r="J60" s="66" t="s">
        <v>10</v>
      </c>
      <c r="K60" s="65">
        <f>U62</f>
        <v>0</v>
      </c>
      <c r="L60" s="65"/>
      <c r="M60" s="67">
        <f t="shared" ref="M60:M64" si="1">K60/7.5</f>
        <v>0</v>
      </c>
      <c r="N60" s="65"/>
      <c r="O60" s="104">
        <f t="shared" ref="O60:O64" si="2">K60/7</f>
        <v>0</v>
      </c>
      <c r="P60" s="26"/>
      <c r="Q60" s="85"/>
      <c r="R60" s="85"/>
      <c r="T60" s="11"/>
      <c r="U60" s="7"/>
      <c r="V60" s="7"/>
      <c r="W60" s="7"/>
      <c r="X60" s="7"/>
      <c r="Y60" s="136"/>
      <c r="Z60" s="7"/>
      <c r="AA60" s="12"/>
    </row>
    <row r="61" spans="1:30" x14ac:dyDescent="0.3">
      <c r="A61" s="26"/>
      <c r="B61" s="65"/>
      <c r="C61" s="103"/>
      <c r="D61" s="65"/>
      <c r="E61" s="66" t="s">
        <v>54</v>
      </c>
      <c r="F61" s="98">
        <f>Y62</f>
        <v>0</v>
      </c>
      <c r="G61" s="65"/>
      <c r="H61" s="65"/>
      <c r="I61" s="65"/>
      <c r="J61" s="66" t="s">
        <v>33</v>
      </c>
      <c r="K61" s="65">
        <f>V62</f>
        <v>0</v>
      </c>
      <c r="L61" s="65"/>
      <c r="M61" s="67">
        <f t="shared" si="1"/>
        <v>0</v>
      </c>
      <c r="N61" s="65"/>
      <c r="O61" s="104">
        <f t="shared" si="2"/>
        <v>0</v>
      </c>
      <c r="P61" s="26"/>
      <c r="Q61" s="85"/>
      <c r="R61" s="85"/>
      <c r="T61" s="11"/>
      <c r="U61" s="7"/>
      <c r="V61" s="7"/>
      <c r="W61" s="7"/>
      <c r="X61" s="7"/>
      <c r="Y61" s="7"/>
      <c r="Z61" s="7"/>
      <c r="AA61" s="12"/>
    </row>
    <row r="62" spans="1:30" x14ac:dyDescent="0.3">
      <c r="A62" s="26"/>
      <c r="B62" s="65"/>
      <c r="C62" s="103"/>
      <c r="D62" s="65"/>
      <c r="E62" s="66" t="s">
        <v>36</v>
      </c>
      <c r="F62" s="99">
        <f>F59+F60-F61</f>
        <v>0</v>
      </c>
      <c r="G62" s="65"/>
      <c r="H62" s="65"/>
      <c r="I62" s="65"/>
      <c r="J62" s="66" t="s">
        <v>32</v>
      </c>
      <c r="K62" s="65">
        <f>W62+X62</f>
        <v>0</v>
      </c>
      <c r="L62" s="65"/>
      <c r="M62" s="67">
        <f t="shared" si="1"/>
        <v>0</v>
      </c>
      <c r="N62" s="65"/>
      <c r="O62" s="104">
        <f t="shared" si="2"/>
        <v>0</v>
      </c>
      <c r="P62" s="26"/>
      <c r="Q62" s="85"/>
      <c r="R62" s="85"/>
      <c r="T62" s="11">
        <f>SUM(T15,T16,T28,T29,T41,T42,T54,T55)</f>
        <v>0</v>
      </c>
      <c r="U62" s="11">
        <f t="shared" ref="U62:AA62" si="3">SUM(U15,U16,U28,U29,U41,U42,U54,U55)</f>
        <v>0</v>
      </c>
      <c r="V62" s="11">
        <f t="shared" si="3"/>
        <v>0</v>
      </c>
      <c r="W62" s="11">
        <f t="shared" si="3"/>
        <v>0</v>
      </c>
      <c r="X62" s="11">
        <f t="shared" si="3"/>
        <v>0</v>
      </c>
      <c r="Y62" s="11">
        <f>SUM(Y15,Y16,Y28,Y29,Y41,Y42,Y54,Y55)</f>
        <v>0</v>
      </c>
      <c r="Z62" s="11">
        <f t="shared" si="3"/>
        <v>0</v>
      </c>
      <c r="AA62" s="11">
        <f t="shared" si="3"/>
        <v>0</v>
      </c>
    </row>
    <row r="63" spans="1:30" x14ac:dyDescent="0.3">
      <c r="A63" s="26"/>
      <c r="B63" s="65"/>
      <c r="C63" s="103"/>
      <c r="D63" s="65"/>
      <c r="E63" s="65"/>
      <c r="F63" s="98"/>
      <c r="G63" s="65"/>
      <c r="H63" s="65"/>
      <c r="I63" s="65"/>
      <c r="J63" s="66" t="s">
        <v>31</v>
      </c>
      <c r="K63" s="65">
        <f>Z62</f>
        <v>0</v>
      </c>
      <c r="L63" s="65"/>
      <c r="M63" s="67">
        <f t="shared" si="1"/>
        <v>0</v>
      </c>
      <c r="N63" s="65"/>
      <c r="O63" s="104">
        <f t="shared" si="2"/>
        <v>0</v>
      </c>
      <c r="P63" s="26"/>
      <c r="Q63" s="85"/>
      <c r="R63" s="85"/>
      <c r="T63" s="15"/>
      <c r="U63" s="16"/>
      <c r="V63" s="16"/>
      <c r="W63" s="16"/>
      <c r="X63" s="16"/>
      <c r="Y63" s="16"/>
      <c r="Z63" s="16"/>
      <c r="AA63" s="17"/>
    </row>
    <row r="64" spans="1:30" ht="14.25" thickBot="1" x14ac:dyDescent="0.35">
      <c r="A64" s="26"/>
      <c r="B64" s="65"/>
      <c r="C64" s="92"/>
      <c r="D64" s="93"/>
      <c r="E64" s="93"/>
      <c r="F64" s="125"/>
      <c r="G64" s="93"/>
      <c r="H64" s="93"/>
      <c r="I64" s="93"/>
      <c r="J64" s="94" t="s">
        <v>11</v>
      </c>
      <c r="K64" s="93">
        <f>AA62</f>
        <v>0</v>
      </c>
      <c r="L64" s="93"/>
      <c r="M64" s="95">
        <f t="shared" si="1"/>
        <v>0</v>
      </c>
      <c r="N64" s="93"/>
      <c r="O64" s="105">
        <f t="shared" si="2"/>
        <v>0</v>
      </c>
      <c r="P64" s="26"/>
      <c r="Q64" s="85"/>
      <c r="R64" s="85"/>
      <c r="T64" s="5"/>
      <c r="U64" s="5"/>
      <c r="V64" s="5"/>
      <c r="W64" s="5"/>
      <c r="X64" s="5"/>
      <c r="Y64" s="5"/>
      <c r="Z64" s="5"/>
      <c r="AA64" s="5"/>
    </row>
    <row r="65" spans="1:30" x14ac:dyDescent="0.3">
      <c r="A65" s="26"/>
      <c r="B65" s="65"/>
      <c r="C65" s="65"/>
      <c r="D65" s="65"/>
      <c r="E65" s="65"/>
      <c r="F65" s="98"/>
      <c r="G65" s="65"/>
      <c r="H65" s="65"/>
      <c r="I65" s="65"/>
      <c r="J65" s="66"/>
      <c r="K65" s="65"/>
      <c r="L65" s="65"/>
      <c r="M65" s="67"/>
      <c r="N65" s="65"/>
      <c r="O65" s="67"/>
      <c r="P65" s="26"/>
      <c r="Q65" s="85"/>
      <c r="R65" s="85"/>
      <c r="T65" s="5"/>
      <c r="U65" s="5"/>
      <c r="V65" s="5"/>
      <c r="W65" s="5"/>
      <c r="X65" s="5"/>
      <c r="Y65" s="5"/>
      <c r="Z65" s="5"/>
      <c r="AA65" s="5"/>
    </row>
    <row r="66" spans="1:30" ht="14.25" thickBot="1" x14ac:dyDescent="0.35">
      <c r="A66" s="26"/>
      <c r="B66" s="65"/>
      <c r="C66" s="69" t="s">
        <v>49</v>
      </c>
      <c r="D66" s="65"/>
      <c r="E66" s="65"/>
      <c r="F66" s="98"/>
      <c r="G66" s="65"/>
      <c r="H66" s="65"/>
      <c r="I66" s="65"/>
      <c r="J66" s="66"/>
      <c r="K66" s="65"/>
      <c r="L66" s="65"/>
      <c r="M66" s="67"/>
      <c r="N66" s="65"/>
      <c r="O66" s="65"/>
      <c r="P66" s="26"/>
      <c r="Q66" s="85"/>
      <c r="R66" s="85"/>
      <c r="T66" s="5"/>
      <c r="U66" s="5"/>
      <c r="V66" s="5"/>
      <c r="W66" s="5"/>
      <c r="X66" s="5"/>
      <c r="Y66" s="5"/>
      <c r="Z66" s="5"/>
      <c r="AA66" s="5"/>
    </row>
    <row r="67" spans="1:30" ht="69" customHeight="1" thickBot="1" x14ac:dyDescent="0.35">
      <c r="A67" s="26"/>
      <c r="B67" s="65"/>
      <c r="C67" s="160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2"/>
      <c r="P67" s="26"/>
      <c r="Q67" s="85"/>
      <c r="R67" s="85"/>
      <c r="T67" s="5"/>
      <c r="U67" s="5"/>
      <c r="V67" s="5"/>
      <c r="W67" s="5"/>
      <c r="X67" s="5"/>
      <c r="Y67" s="5"/>
      <c r="Z67" s="5"/>
      <c r="AA67" s="5"/>
    </row>
    <row r="68" spans="1:30" x14ac:dyDescent="0.3">
      <c r="A68" s="26"/>
      <c r="B68" s="26"/>
      <c r="C68" s="26"/>
      <c r="I68" s="65"/>
      <c r="J68" s="26"/>
      <c r="K68" s="26"/>
      <c r="L68" s="26"/>
      <c r="M68" s="26"/>
      <c r="N68" s="26"/>
      <c r="O68" s="26"/>
      <c r="P68" s="26"/>
      <c r="Q68" s="85"/>
      <c r="R68" s="85"/>
      <c r="T68" s="5"/>
      <c r="U68" s="5"/>
      <c r="V68" s="5"/>
      <c r="W68" s="5"/>
      <c r="X68" s="5"/>
      <c r="Y68" s="5"/>
      <c r="Z68" s="5"/>
      <c r="AA68" s="5"/>
    </row>
    <row r="69" spans="1:30" x14ac:dyDescent="0.3">
      <c r="A69" s="26"/>
      <c r="D69" s="27" t="s">
        <v>65</v>
      </c>
      <c r="E69" s="68"/>
      <c r="F69" s="126"/>
      <c r="G69" s="68"/>
      <c r="H69" s="68"/>
      <c r="K69" s="27" t="s">
        <v>12</v>
      </c>
      <c r="L69" s="68"/>
      <c r="M69" s="68"/>
      <c r="N69" s="68"/>
      <c r="O69" s="68"/>
      <c r="P69" s="68"/>
      <c r="Q69" s="85"/>
      <c r="R69" s="85"/>
      <c r="T69" s="5"/>
      <c r="U69" s="5"/>
      <c r="V69" s="5"/>
      <c r="W69" s="5"/>
      <c r="X69" s="5"/>
      <c r="Y69" s="5"/>
      <c r="Z69" s="5"/>
      <c r="AA69" s="5"/>
    </row>
    <row r="70" spans="1:30" x14ac:dyDescent="0.3">
      <c r="A70" s="26"/>
      <c r="B70" s="65"/>
      <c r="C70" s="65"/>
      <c r="D70" s="65"/>
      <c r="E70" s="65"/>
      <c r="F70" s="98"/>
      <c r="G70" s="65"/>
      <c r="H70" s="65"/>
      <c r="I70" s="65"/>
      <c r="J70" s="66"/>
      <c r="K70" s="65"/>
      <c r="L70" s="65"/>
      <c r="M70" s="67"/>
      <c r="N70" s="65"/>
      <c r="O70" s="65"/>
      <c r="P70" s="26"/>
      <c r="Q70" s="85"/>
      <c r="R70" s="85"/>
      <c r="T70" s="5"/>
      <c r="U70" s="5"/>
      <c r="V70" s="5"/>
      <c r="W70" s="5"/>
      <c r="X70" s="5"/>
      <c r="Y70" s="5"/>
      <c r="Z70" s="5"/>
      <c r="AA70" s="5"/>
      <c r="AB70" s="133"/>
      <c r="AC70" s="133"/>
      <c r="AD70" s="134"/>
    </row>
    <row r="71" spans="1:30" x14ac:dyDescent="0.3">
      <c r="T71" s="5"/>
      <c r="U71" s="5"/>
      <c r="V71" s="5"/>
      <c r="W71" s="5"/>
      <c r="X71" s="5"/>
      <c r="Y71" s="5"/>
      <c r="Z71" s="5"/>
      <c r="AA71" s="5"/>
      <c r="AB71" s="3"/>
      <c r="AC71" s="3"/>
      <c r="AD71" s="3"/>
    </row>
    <row r="72" spans="1:30" x14ac:dyDescent="0.3">
      <c r="T72" s="5"/>
      <c r="U72" s="5"/>
      <c r="V72" s="5"/>
      <c r="W72" s="5"/>
      <c r="X72" s="5"/>
      <c r="Y72" s="5"/>
      <c r="Z72" s="5"/>
      <c r="AA72" s="5"/>
    </row>
    <row r="73" spans="1:30" x14ac:dyDescent="0.3">
      <c r="T73" s="5"/>
      <c r="U73" s="5"/>
      <c r="V73" s="5"/>
      <c r="W73" s="5"/>
      <c r="X73" s="5"/>
      <c r="Y73" s="5"/>
      <c r="Z73" s="5"/>
      <c r="AA73" s="5"/>
    </row>
  </sheetData>
  <sheetProtection algorithmName="SHA-512" hashValue="lsaOapjdkd/LBwCgsvFkN7dO9lAon2v5OHHxmGjjCx/QuyodqumUhUO8207uEMF8+mtHDrR3gQl9EtDADzSoWg==" saltValue="m8SyML2wrrG7J/PoHzXoaA==" spinCount="100000" sheet="1" objects="1" scenarios="1" selectLockedCells="1"/>
  <mergeCells count="36">
    <mergeCell ref="AB7:AC7"/>
    <mergeCell ref="A52:B52"/>
    <mergeCell ref="A1:R1"/>
    <mergeCell ref="A2:R2"/>
    <mergeCell ref="B3:F3"/>
    <mergeCell ref="T1:AA1"/>
    <mergeCell ref="A49:B49"/>
    <mergeCell ref="A51:B51"/>
    <mergeCell ref="A27:B27"/>
    <mergeCell ref="A9:B9"/>
    <mergeCell ref="A10:B10"/>
    <mergeCell ref="A12:B12"/>
    <mergeCell ref="A13:B13"/>
    <mergeCell ref="A14:B14"/>
    <mergeCell ref="A15:B15"/>
    <mergeCell ref="A16:B16"/>
    <mergeCell ref="A22:B22"/>
    <mergeCell ref="A23:B23"/>
    <mergeCell ref="A25:B25"/>
    <mergeCell ref="A26:B26"/>
    <mergeCell ref="A53:B53"/>
    <mergeCell ref="A54:B54"/>
    <mergeCell ref="C67:O67"/>
    <mergeCell ref="A28:B28"/>
    <mergeCell ref="A29:B29"/>
    <mergeCell ref="A35:B35"/>
    <mergeCell ref="A36:B36"/>
    <mergeCell ref="A38:B38"/>
    <mergeCell ref="A39:B39"/>
    <mergeCell ref="A40:B40"/>
    <mergeCell ref="A41:B41"/>
    <mergeCell ref="A42:B42"/>
    <mergeCell ref="C58:E58"/>
    <mergeCell ref="I58:J58"/>
    <mergeCell ref="A48:B48"/>
    <mergeCell ref="A55:B55"/>
  </mergeCells>
  <dataValidations count="3">
    <dataValidation type="list" allowBlank="1" showInputMessage="1" showErrorMessage="1" errorTitle="PTO options" error="Please select from drop-down options" sqref="Y56:Y60">
      <formula1>$Y$17:$Y$25</formula1>
    </dataValidation>
    <dataValidation type="list" allowBlank="1" showInputMessage="1" showErrorMessage="1" errorTitle="PTO options" error="Please select from drop-down options" sqref="Y3:Y12">
      <formula1>$Y$3:$Y$12</formula1>
    </dataValidation>
    <dataValidation type="list" allowBlank="1" showInputMessage="1" showErrorMessage="1" errorTitle="PTO optoins" error="Please select from available paid time off options." sqref="P15:P16 H15:H16 J15:J16 L15:L16 N15:N16 D15:D16 F15:F16 P28:P29 H28:H29 J28:J29 L28:L29 N28:N29 D28:D29 F28:F29 P41:P42 H41:H42 J41:J42 L41:L42 N41:N42 D41:D42 F41:F42 P54:P55 H54:H55 J54:J55 L54:L55 N54:N55 D54:D55 F54:F55">
      <formula1>$Y$3:$Y$12</formula1>
    </dataValidation>
  </dataValidations>
  <pageMargins left="0.7" right="0.7" top="0.75" bottom="0.75" header="0.3" footer="0.3"/>
  <pageSetup scale="67" orientation="portrait" horizontalDpi="4294967294" verticalDpi="4294967294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topLeftCell="A31" workbookViewId="0">
      <selection activeCell="C48" sqref="C48"/>
    </sheetView>
  </sheetViews>
  <sheetFormatPr defaultRowHeight="13.5" x14ac:dyDescent="0.3"/>
  <cols>
    <col min="1" max="1" width="9" style="2" customWidth="1"/>
    <col min="2" max="2" width="2.7109375" style="2" customWidth="1"/>
    <col min="3" max="3" width="9.5703125" style="2" customWidth="1"/>
    <col min="4" max="4" width="5.7109375" style="2" customWidth="1"/>
    <col min="5" max="5" width="11" style="2" customWidth="1"/>
    <col min="6" max="6" width="5.7109375" style="2" customWidth="1"/>
    <col min="7" max="7" width="9.85546875" style="2" customWidth="1"/>
    <col min="8" max="8" width="5.7109375" style="2" customWidth="1"/>
    <col min="9" max="9" width="9.28515625" style="2" bestFit="1" customWidth="1"/>
    <col min="10" max="10" width="5.7109375" style="2" customWidth="1"/>
    <col min="11" max="11" width="9.28515625" style="2" bestFit="1" customWidth="1"/>
    <col min="12" max="12" width="5.7109375" style="2" customWidth="1"/>
    <col min="13" max="13" width="9.28515625" style="2" bestFit="1" customWidth="1"/>
    <col min="14" max="14" width="5.7109375" style="2" customWidth="1"/>
    <col min="15" max="15" width="10" style="2" customWidth="1"/>
    <col min="16" max="16" width="5.7109375" style="2" customWidth="1"/>
    <col min="17" max="17" width="6" style="90" bestFit="1" customWidth="1"/>
    <col min="18" max="18" width="8.140625" style="90" customWidth="1"/>
    <col min="19" max="19" width="9.140625" style="2" hidden="1" customWidth="1"/>
    <col min="20" max="20" width="7.28515625" style="4" hidden="1" customWidth="1"/>
    <col min="21" max="27" width="9.140625" style="4" hidden="1" customWidth="1"/>
    <col min="28" max="29" width="9.140625" style="2" hidden="1" customWidth="1"/>
    <col min="30" max="30" width="7" style="2" hidden="1" customWidth="1"/>
    <col min="31" max="16384" width="9.140625" style="2"/>
  </cols>
  <sheetData>
    <row r="1" spans="1:30" ht="16.5" x14ac:dyDescent="0.3">
      <c r="A1" s="163" t="s">
        <v>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3"/>
      <c r="T1" s="166" t="s">
        <v>37</v>
      </c>
      <c r="U1" s="167"/>
      <c r="V1" s="167"/>
      <c r="W1" s="167"/>
      <c r="X1" s="167"/>
      <c r="Y1" s="167"/>
      <c r="Z1" s="167"/>
      <c r="AA1" s="168"/>
    </row>
    <row r="2" spans="1:30" ht="17.25" thickBot="1" x14ac:dyDescent="0.35">
      <c r="A2" s="165" t="s">
        <v>53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T2" s="8"/>
      <c r="U2" s="9"/>
      <c r="V2" s="9"/>
      <c r="W2" s="9"/>
      <c r="X2" s="9"/>
      <c r="Y2" s="9"/>
      <c r="Z2" s="9"/>
      <c r="AA2" s="10"/>
    </row>
    <row r="3" spans="1:30" ht="14.25" thickBot="1" x14ac:dyDescent="0.35">
      <c r="A3" s="27" t="s">
        <v>6</v>
      </c>
      <c r="B3" s="180" t="str">
        <f>'Dec-Jan'!B3:F3</f>
        <v>ENTER YOUR NAME HERE</v>
      </c>
      <c r="C3" s="181"/>
      <c r="D3" s="181"/>
      <c r="E3" s="181"/>
      <c r="F3" s="182"/>
      <c r="G3" s="26"/>
      <c r="H3" s="26"/>
      <c r="I3" s="26"/>
      <c r="J3" s="26"/>
      <c r="K3" s="26"/>
      <c r="L3" s="26"/>
      <c r="M3" s="117" t="s">
        <v>84</v>
      </c>
      <c r="N3" s="26"/>
      <c r="O3" s="26"/>
      <c r="P3" s="26"/>
      <c r="Q3" s="85"/>
      <c r="R3" s="85"/>
      <c r="T3" s="11"/>
      <c r="U3" s="7"/>
      <c r="V3" s="7"/>
      <c r="W3" s="7"/>
      <c r="X3" s="18" t="s">
        <v>38</v>
      </c>
      <c r="Y3" s="136" t="s">
        <v>22</v>
      </c>
      <c r="Z3" s="7"/>
      <c r="AA3" s="12"/>
    </row>
    <row r="4" spans="1:30" x14ac:dyDescent="0.3">
      <c r="A4" s="28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85"/>
      <c r="R4" s="85"/>
      <c r="T4" s="11"/>
      <c r="U4" s="7"/>
      <c r="V4" s="7"/>
      <c r="W4" s="7"/>
      <c r="X4" s="18"/>
      <c r="Y4" s="136" t="s">
        <v>23</v>
      </c>
      <c r="Z4" s="7"/>
      <c r="AA4" s="12"/>
    </row>
    <row r="5" spans="1:30" s="1" customFormat="1" x14ac:dyDescent="0.3">
      <c r="A5" s="28"/>
      <c r="B5" s="28"/>
      <c r="C5" s="113" t="s">
        <v>0</v>
      </c>
      <c r="D5" s="114"/>
      <c r="E5" s="115">
        <f>IF('Feb-Mar'!$E$44=0,"",'Feb-Mar'!$E$44+7)</f>
        <v>42819</v>
      </c>
      <c r="F5" s="29"/>
      <c r="G5" s="28"/>
      <c r="H5" s="28"/>
      <c r="I5" s="28"/>
      <c r="J5" s="28"/>
      <c r="K5" s="28"/>
      <c r="L5" s="28"/>
      <c r="M5" s="28"/>
      <c r="N5" s="28"/>
      <c r="O5" s="28"/>
      <c r="P5" s="28"/>
      <c r="Q5" s="86"/>
      <c r="R5" s="86"/>
      <c r="S5" s="2"/>
      <c r="T5" s="11"/>
      <c r="U5" s="6"/>
      <c r="V5" s="7"/>
      <c r="W5" s="7"/>
      <c r="X5" s="7"/>
      <c r="Y5" s="136" t="s">
        <v>24</v>
      </c>
      <c r="Z5" s="7"/>
      <c r="AA5" s="12"/>
      <c r="AB5" s="2"/>
      <c r="AC5" s="2"/>
      <c r="AD5" s="2"/>
    </row>
    <row r="6" spans="1:30" x14ac:dyDescent="0.3">
      <c r="A6" s="28"/>
      <c r="B6" s="28"/>
      <c r="C6" s="113" t="s">
        <v>1</v>
      </c>
      <c r="D6" s="114"/>
      <c r="E6" s="116">
        <f>IF('Feb-Mar'!$E$44=0,"",$E$5+6)</f>
        <v>42825</v>
      </c>
      <c r="F6" s="30"/>
      <c r="G6" s="54"/>
      <c r="H6" s="28"/>
      <c r="I6" s="28"/>
      <c r="J6" s="28"/>
      <c r="K6" s="28"/>
      <c r="L6" s="28"/>
      <c r="M6" s="28"/>
      <c r="N6" s="28"/>
      <c r="O6" s="28"/>
      <c r="P6" s="28"/>
      <c r="Q6" s="86"/>
      <c r="R6" s="86"/>
      <c r="T6" s="11"/>
      <c r="U6" s="7"/>
      <c r="V6" s="7"/>
      <c r="W6" s="7"/>
      <c r="X6" s="7"/>
      <c r="Y6" s="136" t="s">
        <v>25</v>
      </c>
      <c r="Z6" s="7"/>
      <c r="AA6" s="12"/>
    </row>
    <row r="7" spans="1:30" x14ac:dyDescent="0.3">
      <c r="A7" s="28"/>
      <c r="B7" s="28"/>
      <c r="C7" s="78" t="s">
        <v>13</v>
      </c>
      <c r="D7" s="78"/>
      <c r="E7" s="31" t="s">
        <v>14</v>
      </c>
      <c r="F7" s="31"/>
      <c r="G7" s="106" t="s">
        <v>15</v>
      </c>
      <c r="H7" s="106"/>
      <c r="I7" s="106" t="s">
        <v>16</v>
      </c>
      <c r="J7" s="106"/>
      <c r="K7" s="106" t="s">
        <v>17</v>
      </c>
      <c r="L7" s="106"/>
      <c r="M7" s="106" t="s">
        <v>18</v>
      </c>
      <c r="N7" s="106"/>
      <c r="O7" s="106" t="s">
        <v>19</v>
      </c>
      <c r="P7" s="106"/>
      <c r="Q7" s="32"/>
      <c r="R7" s="32"/>
      <c r="T7" s="11"/>
      <c r="U7" s="7"/>
      <c r="V7" s="7"/>
      <c r="W7" s="7"/>
      <c r="X7" s="7"/>
      <c r="Y7" s="136" t="s">
        <v>26</v>
      </c>
      <c r="Z7" s="7"/>
      <c r="AA7" s="12"/>
      <c r="AB7" s="173" t="s">
        <v>45</v>
      </c>
      <c r="AC7" s="174"/>
    </row>
    <row r="8" spans="1:30" ht="14.25" thickBot="1" x14ac:dyDescent="0.35">
      <c r="A8" s="28"/>
      <c r="B8" s="28"/>
      <c r="C8" s="112">
        <f>IF('Feb-Mar'!$E44=0,"",'Feb-Mar'!$E44+7)</f>
        <v>42819</v>
      </c>
      <c r="D8" s="111"/>
      <c r="E8" s="110">
        <f>IF('Feb-Mar'!$E44=0,"",'Feb-Mar'!$E44+8)</f>
        <v>42820</v>
      </c>
      <c r="F8" s="111"/>
      <c r="G8" s="110">
        <f>IF('Feb-Mar'!$E44=0,"",'Feb-Mar'!$E44+9)</f>
        <v>42821</v>
      </c>
      <c r="H8" s="111"/>
      <c r="I8" s="110">
        <f>IF('Feb-Mar'!$E44=0,"",'Feb-Mar'!$E44+10)</f>
        <v>42822</v>
      </c>
      <c r="J8" s="111"/>
      <c r="K8" s="110">
        <f>IF('Feb-Mar'!$E44=0,"",'Feb-Mar'!$E44+11)</f>
        <v>42823</v>
      </c>
      <c r="L8" s="111"/>
      <c r="M8" s="110">
        <f>IF('Feb-Mar'!$E44=0,"",'Feb-Mar'!$E44+12)</f>
        <v>42824</v>
      </c>
      <c r="N8" s="111"/>
      <c r="O8" s="110">
        <f>IF('Feb-Mar'!$E44=0,"",'Feb-Mar'!$E44+13)</f>
        <v>42825</v>
      </c>
      <c r="P8" s="111"/>
      <c r="Q8" s="87"/>
      <c r="R8" s="87"/>
      <c r="T8" s="11"/>
      <c r="U8" s="7"/>
      <c r="V8" s="7"/>
      <c r="W8" s="7"/>
      <c r="X8" s="7"/>
      <c r="Y8" s="136" t="s">
        <v>27</v>
      </c>
      <c r="Z8" s="7"/>
      <c r="AA8" s="12"/>
      <c r="AC8" s="20" t="s">
        <v>43</v>
      </c>
      <c r="AD8" s="22" t="s">
        <v>44</v>
      </c>
    </row>
    <row r="9" spans="1:30" ht="14.25" thickBot="1" x14ac:dyDescent="0.35">
      <c r="A9" s="154" t="s">
        <v>2</v>
      </c>
      <c r="B9" s="171"/>
      <c r="C9" s="70">
        <v>10244</v>
      </c>
      <c r="D9" s="33" t="s">
        <v>3</v>
      </c>
      <c r="E9" s="70"/>
      <c r="F9" s="34" t="s">
        <v>3</v>
      </c>
      <c r="G9" s="70"/>
      <c r="H9" s="34" t="s">
        <v>3</v>
      </c>
      <c r="I9" s="70"/>
      <c r="J9" s="34" t="s">
        <v>3</v>
      </c>
      <c r="K9" s="70"/>
      <c r="L9" s="34" t="s">
        <v>3</v>
      </c>
      <c r="M9" s="70"/>
      <c r="N9" s="34" t="s">
        <v>3</v>
      </c>
      <c r="O9" s="70"/>
      <c r="P9" s="34" t="s">
        <v>3</v>
      </c>
      <c r="Q9" s="32"/>
      <c r="R9" s="32"/>
      <c r="T9" s="11"/>
      <c r="U9" s="7"/>
      <c r="V9" s="7"/>
      <c r="W9" s="7"/>
      <c r="X9" s="7"/>
      <c r="Y9" s="137" t="s">
        <v>28</v>
      </c>
      <c r="Z9" s="7"/>
      <c r="AA9" s="12"/>
      <c r="AB9" s="135" t="s">
        <v>20</v>
      </c>
      <c r="AC9" s="21" t="s">
        <v>47</v>
      </c>
      <c r="AD9" s="23" t="s">
        <v>46</v>
      </c>
    </row>
    <row r="10" spans="1:30" ht="14.25" thickBot="1" x14ac:dyDescent="0.35">
      <c r="A10" s="152" t="s">
        <v>4</v>
      </c>
      <c r="B10" s="164"/>
      <c r="C10" s="71"/>
      <c r="D10" s="36">
        <f>IF((OR(C10="",C9="")),0,IF((C10&lt;C9),((C10-C9)*24)+24,(C10-C9)*24))</f>
        <v>0</v>
      </c>
      <c r="E10" s="71"/>
      <c r="F10" s="37">
        <f>IF((OR(E10="",E9="")),0,IF((E10&lt;E9),((E10-E9)*24)+24,(E10-E9)*24))</f>
        <v>0</v>
      </c>
      <c r="G10" s="71"/>
      <c r="H10" s="37">
        <f>IF((OR(G10="",G9="")),0,IF((G10&lt;G9),((G10-G9)*24)+24,(G10-G9)*24))</f>
        <v>0</v>
      </c>
      <c r="I10" s="71"/>
      <c r="J10" s="37">
        <f>IF((OR(I10="",I9="")),0,IF((I10&lt;I9),((I10-I9)*24)+24,(I10-I9)*24))</f>
        <v>0</v>
      </c>
      <c r="K10" s="71"/>
      <c r="L10" s="37">
        <f>IF((OR(K10="",K9="")),0,IF((K10&lt;K9),((K10-K9)*24)+24,(K10-K9)*24))</f>
        <v>0</v>
      </c>
      <c r="M10" s="71"/>
      <c r="N10" s="37">
        <f>IF((OR(M10="",M9="")),0,IF((M10&lt;M9),((M10-M9)*24)+24,(M10-M9)*24))</f>
        <v>0</v>
      </c>
      <c r="O10" s="71"/>
      <c r="P10" s="37">
        <f>IF((OR(O10="",O9="")),0,IF((O10&lt;O9),((O10-O9)*24)+24,(O10-O9)*24))</f>
        <v>0</v>
      </c>
      <c r="Q10" s="87"/>
      <c r="R10" s="87"/>
      <c r="T10" s="13"/>
      <c r="U10" s="14"/>
      <c r="V10" s="7"/>
      <c r="W10" s="7"/>
      <c r="X10" s="7"/>
      <c r="Y10" s="137" t="s">
        <v>66</v>
      </c>
      <c r="Z10" s="7"/>
      <c r="AA10" s="12"/>
      <c r="AB10" s="19">
        <v>1</v>
      </c>
      <c r="AC10" s="19">
        <v>0.13</v>
      </c>
      <c r="AD10" s="24">
        <f t="shared" ref="AD10:AD22" si="0">AB10/7</f>
        <v>0.14285714285714285</v>
      </c>
    </row>
    <row r="11" spans="1:30" ht="14.25" thickBot="1" x14ac:dyDescent="0.35">
      <c r="A11" s="38"/>
      <c r="B11" s="39"/>
      <c r="C11" s="40"/>
      <c r="D11" s="41"/>
      <c r="E11" s="55"/>
      <c r="F11" s="41"/>
      <c r="G11" s="55"/>
      <c r="H11" s="41"/>
      <c r="I11" s="55"/>
      <c r="J11" s="41"/>
      <c r="K11" s="55"/>
      <c r="L11" s="41"/>
      <c r="M11" s="55"/>
      <c r="N11" s="41"/>
      <c r="O11" s="55"/>
      <c r="P11" s="41"/>
      <c r="Q11" s="32"/>
      <c r="R11" s="32"/>
      <c r="T11" s="13"/>
      <c r="U11" s="14"/>
      <c r="V11" s="7"/>
      <c r="W11" s="7"/>
      <c r="X11" s="7"/>
      <c r="Y11" s="137" t="s">
        <v>72</v>
      </c>
      <c r="Z11" s="7"/>
      <c r="AA11" s="12"/>
      <c r="AB11" s="19">
        <v>1.5</v>
      </c>
      <c r="AC11" s="19">
        <v>0.2</v>
      </c>
      <c r="AD11" s="24">
        <f t="shared" si="0"/>
        <v>0.21428571428571427</v>
      </c>
    </row>
    <row r="12" spans="1:30" ht="14.25" thickBot="1" x14ac:dyDescent="0.35">
      <c r="A12" s="154" t="s">
        <v>2</v>
      </c>
      <c r="B12" s="155"/>
      <c r="C12" s="70"/>
      <c r="D12" s="33" t="s">
        <v>3</v>
      </c>
      <c r="E12" s="70"/>
      <c r="F12" s="34" t="s">
        <v>3</v>
      </c>
      <c r="G12" s="70"/>
      <c r="H12" s="34" t="s">
        <v>3</v>
      </c>
      <c r="I12" s="70"/>
      <c r="J12" s="34" t="s">
        <v>3</v>
      </c>
      <c r="K12" s="70"/>
      <c r="L12" s="34" t="s">
        <v>3</v>
      </c>
      <c r="M12" s="70"/>
      <c r="N12" s="34" t="s">
        <v>3</v>
      </c>
      <c r="O12" s="70"/>
      <c r="P12" s="34" t="s">
        <v>3</v>
      </c>
      <c r="Q12" s="56" t="s">
        <v>3</v>
      </c>
      <c r="R12" s="43" t="s">
        <v>39</v>
      </c>
      <c r="T12" s="13"/>
      <c r="U12" s="14"/>
      <c r="V12" s="7"/>
      <c r="W12" s="7"/>
      <c r="X12" s="7"/>
      <c r="Y12" s="136" t="s">
        <v>29</v>
      </c>
      <c r="Z12" s="7"/>
      <c r="AA12" s="12"/>
      <c r="AB12" s="19">
        <v>2</v>
      </c>
      <c r="AC12" s="19">
        <v>0.27</v>
      </c>
      <c r="AD12" s="24">
        <f t="shared" si="0"/>
        <v>0.2857142857142857</v>
      </c>
    </row>
    <row r="13" spans="1:30" ht="14.25" thickBot="1" x14ac:dyDescent="0.35">
      <c r="A13" s="156" t="s">
        <v>4</v>
      </c>
      <c r="B13" s="157"/>
      <c r="C13" s="71"/>
      <c r="D13" s="36">
        <f>IF((OR(C13="",C12="")),0,IF((C13&lt;C12),((C13-C12)*24)+24,(C13-C12)*24))</f>
        <v>0</v>
      </c>
      <c r="E13" s="71"/>
      <c r="F13" s="37">
        <f>IF((OR(E13="",E12="")),0,IF((E13&lt;E12),((E13-E12)*24)+24,(E13-E12)*24))</f>
        <v>0</v>
      </c>
      <c r="G13" s="71"/>
      <c r="H13" s="37">
        <f>IF((OR(G13="",G12="")),0,IF((G13&lt;G12),((G13-G12)*24)+24,(G13-G12)*24))</f>
        <v>0</v>
      </c>
      <c r="I13" s="71"/>
      <c r="J13" s="37">
        <f>IF((OR(I13="",I12="")),0,IF((I13&lt;I12),((I13-I12)*24)+24,(I13-I12)*24))</f>
        <v>0</v>
      </c>
      <c r="K13" s="71"/>
      <c r="L13" s="37">
        <f>IF((OR(K13="",K12="")),0,IF((K13&lt;K12),((K13-K12)*24)+24,(K13-K12)*24))</f>
        <v>0</v>
      </c>
      <c r="M13" s="71"/>
      <c r="N13" s="37">
        <f>IF((OR(M13="",M12="")),0,IF((M13&lt;M12),((M13-M12)*24)+24,(M13-M12)*24))</f>
        <v>0</v>
      </c>
      <c r="O13" s="71"/>
      <c r="P13" s="37">
        <f>IF((OR(O13="",O12="")),0,IF((O13&lt;O12),((O13-O12)*24)+24,(O13-O12)*24))</f>
        <v>0</v>
      </c>
      <c r="Q13" s="56" t="s">
        <v>20</v>
      </c>
      <c r="R13" s="88" t="s">
        <v>40</v>
      </c>
      <c r="T13" s="13"/>
      <c r="U13" s="14"/>
      <c r="V13" s="7"/>
      <c r="W13" s="7"/>
      <c r="X13" s="7"/>
      <c r="Y13" s="7"/>
      <c r="Z13" s="7"/>
      <c r="AA13" s="12"/>
      <c r="AB13" s="19">
        <v>2.5</v>
      </c>
      <c r="AC13" s="19">
        <v>0.33</v>
      </c>
      <c r="AD13" s="24">
        <f t="shared" si="0"/>
        <v>0.35714285714285715</v>
      </c>
    </row>
    <row r="14" spans="1:30" ht="14.25" thickBot="1" x14ac:dyDescent="0.35">
      <c r="A14" s="169" t="s">
        <v>5</v>
      </c>
      <c r="B14" s="170"/>
      <c r="C14" s="57">
        <f>IF(OR(ISTEXT(D10)),"Error in C12 or C15",(D10+D13))</f>
        <v>0</v>
      </c>
      <c r="D14" s="58"/>
      <c r="E14" s="59">
        <f>IF(OR(ISTEXT(F10)),"Error in C12 or C15",(F10+F13))</f>
        <v>0</v>
      </c>
      <c r="F14" s="60"/>
      <c r="G14" s="59">
        <f>IF(OR(ISTEXT(H10)),"Error in C12 or C15",(H10+H13))</f>
        <v>0</v>
      </c>
      <c r="H14" s="60"/>
      <c r="I14" s="59">
        <f>IF(OR(ISTEXT(J10)),"Error in C12 or C15",(J10+J13))</f>
        <v>0</v>
      </c>
      <c r="J14" s="60"/>
      <c r="K14" s="59">
        <f>IF(OR(ISTEXT(L10)),"Error in C12 or C15",(L10+L13))</f>
        <v>0</v>
      </c>
      <c r="L14" s="60"/>
      <c r="M14" s="59">
        <f>IF(OR(ISTEXT(N10)),"Error in C12 or C15",(N10+N13))</f>
        <v>0</v>
      </c>
      <c r="N14" s="60"/>
      <c r="O14" s="59">
        <f>IF(OR(ISTEXT(P10)),"Error in C12 or C15",(P10+P13))</f>
        <v>0</v>
      </c>
      <c r="P14" s="60"/>
      <c r="Q14" s="46">
        <f>SUM(C14:P14)</f>
        <v>0</v>
      </c>
      <c r="R14" s="47">
        <v>5</v>
      </c>
      <c r="T14" s="11" t="s">
        <v>22</v>
      </c>
      <c r="U14" s="7" t="s">
        <v>23</v>
      </c>
      <c r="V14" s="7" t="s">
        <v>24</v>
      </c>
      <c r="W14" s="7" t="s">
        <v>25</v>
      </c>
      <c r="X14" s="7" t="s">
        <v>26</v>
      </c>
      <c r="Y14" s="7" t="s">
        <v>27</v>
      </c>
      <c r="Z14" s="7" t="s">
        <v>28</v>
      </c>
      <c r="AA14" s="12" t="s">
        <v>29</v>
      </c>
      <c r="AB14" s="19">
        <v>3</v>
      </c>
      <c r="AC14" s="19">
        <v>0.4</v>
      </c>
      <c r="AD14" s="24">
        <f t="shared" si="0"/>
        <v>0.42857142857142855</v>
      </c>
    </row>
    <row r="15" spans="1:30" ht="14.25" thickBot="1" x14ac:dyDescent="0.35">
      <c r="A15" s="158" t="s">
        <v>21</v>
      </c>
      <c r="B15" s="172"/>
      <c r="C15" s="72"/>
      <c r="D15" s="73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41">
        <f>C15+E15+G15+I15+K15+M15+O15</f>
        <v>0</v>
      </c>
      <c r="R15" s="82" t="s">
        <v>39</v>
      </c>
      <c r="T15" s="11">
        <f>(IF(D15="AL",C15,0))+(IF(F15="AL",E15))+(IF(H15="AL",G15,0))+(IF(J15="AL",I15,0))+(IF(L15="AL",K15,0))+(IF(N15="AL",M15,0))+(IF(P15="AL",O15,0))</f>
        <v>0</v>
      </c>
      <c r="U15" s="7">
        <f>(IF(D15="PH",C15,0))+(IF(F15="PH",E15))+(IF(H15="PH",G15,0))+(IF(J15="PH",I15,0))+(IF(L15="PH",K15,0))+(IF(N15="PH",M15,0))+(IF(P15="PH",O15,0))</f>
        <v>0</v>
      </c>
      <c r="V15" s="7">
        <f>(IF(D15="V",C15,0))+(IF(F15="V",E15))+(IF(H15="V",G15,0))+(IF(J15="V",I15,0))+(IF(L15="V",K15,0))+(IF(N15="V",M15,0))+(IF(P15="V",O15,0))</f>
        <v>0</v>
      </c>
      <c r="W15" s="7">
        <f>(IF(D15="S",C15,0))+(IF(F15="S",E15))+(IF(H15="S",G15,0))+(IF(J15="S",I15,0))+(IF(L15="S",K15,0))+(IF(N15="S",M15,0))+(IF(P15="S",O15,0))</f>
        <v>0</v>
      </c>
      <c r="X15" s="7">
        <f>(IF(D15="SL",C15,0))+(IF(F15="SL",E15))+(IF(H15="SL",G15,0))+(IF(J15="SL",I15,0))+(IF(L15="SL",K15,0))+(IF(N15="SL",M15,0))+(IF(P15="SL",O15,0))</f>
        <v>0</v>
      </c>
      <c r="Y15" s="7">
        <f>(IF(D15="C",C15,0))+(IF(F15="C",E15))+(IF(H15="C",G15,0))+(IF(J15="C",I15,0))+(IF(L15="C",K15,0))+(IF(N15="C",M15,0))+(IF(P15="C",O15,0))</f>
        <v>0</v>
      </c>
      <c r="Z15" s="7">
        <f>(IF(D15="PB",C15,0))+(IF(F15="PB",E15))+(IF(H15="PB",G15,0))+(IF(J15="PB",I15,0))+(IF(L15="PB",K15,0))+(IF(N15="PB",M15,0))+(IF(P15="PB",O15,0))</f>
        <v>0</v>
      </c>
      <c r="AA15" s="12">
        <f>(IF(D15="O",C15,0))+(IF(F15="O",E15))+(IF(H15="O",G15,0))+(IF(J15="O",I15,0))+(IF(L15="O",K15,0))+(IF(N15="O",M15,0))+(IF(P15="O",O15,0))</f>
        <v>0</v>
      </c>
      <c r="AB15" s="19">
        <v>3.5</v>
      </c>
      <c r="AC15" s="19">
        <v>0.47</v>
      </c>
      <c r="AD15" s="24">
        <f t="shared" si="0"/>
        <v>0.5</v>
      </c>
    </row>
    <row r="16" spans="1:30" ht="14.25" thickBot="1" x14ac:dyDescent="0.35">
      <c r="A16" s="158" t="s">
        <v>21</v>
      </c>
      <c r="B16" s="172"/>
      <c r="C16" s="74"/>
      <c r="D16" s="75"/>
      <c r="E16" s="74"/>
      <c r="F16" s="75"/>
      <c r="G16" s="74"/>
      <c r="H16" s="75"/>
      <c r="I16" s="74"/>
      <c r="J16" s="75"/>
      <c r="K16" s="74"/>
      <c r="L16" s="75"/>
      <c r="M16" s="74"/>
      <c r="N16" s="75"/>
      <c r="O16" s="74"/>
      <c r="P16" s="75"/>
      <c r="Q16" s="41">
        <f>C16+E16+G16+I16+K16+M16+O16</f>
        <v>0</v>
      </c>
      <c r="R16" s="82" t="s">
        <v>40</v>
      </c>
      <c r="T16" s="11">
        <f>(IF(D16="AL",C16,0))+(IF(F16="AL",E16))+(IF(H16="AL",G16,0))+(IF(J16="AL",I16,0))+(IF(L16="AL",K16,0))+(IF(N16="AL",M16,0))+(IF(P16="AL",O16,0))</f>
        <v>0</v>
      </c>
      <c r="U16" s="7">
        <f>(IF(D16="PH",C16,0))+(IF(F16="PH",E16))+(IF(H16="PH",G16,0))+(IF(J16="PH",I16,0))+(IF(L16="PH",K16,0))+(IF(N16="PH",M16,0))+(IF(P16="PH",O16,0))</f>
        <v>0</v>
      </c>
      <c r="V16" s="7">
        <f>(IF(D16="V",C16,0))+(IF(F16="V",E16))+(IF(H16="V",G16,0))+(IF(J16="V",I16,0))+(IF(L16="V",K16,0))+(IF(N16="V",M16,0))+(IF(P16="V",O16,0))</f>
        <v>0</v>
      </c>
      <c r="W16" s="7">
        <f>(IF(D16="S",C16,0))+(IF(F16="S",E16))+(IF(H16="S",G16,0))+(IF(J16="S",I16,0))+(IF(L16="S",K16,0))+(IF(N16="S",M16,0))+(IF(P16="S",O16,0))</f>
        <v>0</v>
      </c>
      <c r="X16" s="7">
        <f>(IF(D16="SL",C16,0))+(IF(F16="SL",E16))+(IF(H16="SL",G16,0))+(IF(J16="SL",I16,0))+(IF(L16="SL",K16,0))+(IF(N16="SL",M16,0))+(IF(P16="SL",O16,0))</f>
        <v>0</v>
      </c>
      <c r="Y16" s="7">
        <f>(IF(D16="C",C16,0))+(IF(F16="C",E16))+(IF(H16="C",G16,0))+(IF(J16="C",I16,0))+(IF(L16="C",K16,0))+(IF(N16="C",M16,0))+(IF(P16="C",O16,0))</f>
        <v>0</v>
      </c>
      <c r="Z16" s="7">
        <f>(IF(D16="PB",C16,0))+(IF(F16="PB",E16))+(IF(H16="PB",G16,0))+(IF(J16="PB",I16,0))+(IF(L16="PB",K16,0))+(IF(N16="PB",M16,0))+(IF(P16="PB",O16,0))</f>
        <v>0</v>
      </c>
      <c r="AA16" s="12">
        <f>(IF(D16="O",C16,0))+(IF(F16="O",E16))+(IF(H16="O",G16,0))+(IF(J16="O",I16,0))+(IF(L16="O",K16,0))+(IF(N16="O",M16,0))+(IF(P16="O",O16,0))</f>
        <v>0</v>
      </c>
      <c r="AB16" s="19">
        <v>4</v>
      </c>
      <c r="AC16" s="19">
        <v>0.53</v>
      </c>
      <c r="AD16" s="24">
        <f t="shared" si="0"/>
        <v>0.5714285714285714</v>
      </c>
    </row>
    <row r="17" spans="1:30" ht="14.25" thickBot="1" x14ac:dyDescent="0.35">
      <c r="A17" s="48"/>
      <c r="B17" s="48"/>
      <c r="C17" s="48"/>
      <c r="D17" s="48"/>
      <c r="E17" s="48"/>
      <c r="F17" s="48"/>
      <c r="G17" s="49"/>
      <c r="H17" s="48"/>
      <c r="I17" s="48"/>
      <c r="J17" s="48"/>
      <c r="K17" s="48"/>
      <c r="L17" s="48"/>
      <c r="M17" s="50"/>
      <c r="N17" s="51"/>
      <c r="O17" s="52" t="s">
        <v>42</v>
      </c>
      <c r="P17" s="53"/>
      <c r="Q17" s="83">
        <f>Q14+Q15+Q16</f>
        <v>0</v>
      </c>
      <c r="R17" s="84"/>
      <c r="S17" s="1"/>
      <c r="T17" s="11"/>
      <c r="U17" s="7"/>
      <c r="V17" s="7"/>
      <c r="W17" s="7"/>
      <c r="X17" s="7"/>
      <c r="Y17" s="7"/>
      <c r="Z17" s="7"/>
      <c r="AA17" s="12"/>
      <c r="AB17" s="19">
        <v>4.5</v>
      </c>
      <c r="AC17" s="19">
        <v>0.6</v>
      </c>
      <c r="AD17" s="24">
        <f t="shared" si="0"/>
        <v>0.6428571428571429</v>
      </c>
    </row>
    <row r="18" spans="1:30" s="1" customFormat="1" ht="14.25" thickBot="1" x14ac:dyDescent="0.35">
      <c r="A18" s="28"/>
      <c r="B18" s="28"/>
      <c r="C18" s="113" t="s">
        <v>0</v>
      </c>
      <c r="D18" s="114"/>
      <c r="E18" s="115">
        <f>IF($E$5=0,"",$E$5+7)</f>
        <v>42826</v>
      </c>
      <c r="F18" s="29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86"/>
      <c r="R18" s="86"/>
      <c r="S18" s="2"/>
      <c r="T18" s="11"/>
      <c r="U18" s="7"/>
      <c r="V18" s="7"/>
      <c r="W18" s="7"/>
      <c r="X18" s="7"/>
      <c r="Y18" s="7"/>
      <c r="Z18" s="7"/>
      <c r="AA18" s="12"/>
      <c r="AB18" s="19">
        <v>5</v>
      </c>
      <c r="AC18" s="19">
        <v>0.67</v>
      </c>
      <c r="AD18" s="24">
        <f t="shared" si="0"/>
        <v>0.7142857142857143</v>
      </c>
    </row>
    <row r="19" spans="1:30" ht="14.25" thickBot="1" x14ac:dyDescent="0.35">
      <c r="A19" s="28"/>
      <c r="B19" s="28"/>
      <c r="C19" s="113" t="s">
        <v>1</v>
      </c>
      <c r="D19" s="114"/>
      <c r="E19" s="116">
        <f>IF($E$5=0,"",$E$18+6)</f>
        <v>42832</v>
      </c>
      <c r="F19" s="30"/>
      <c r="G19" s="28" t="s">
        <v>48</v>
      </c>
      <c r="H19" s="28"/>
      <c r="I19" s="28"/>
      <c r="J19" s="28"/>
      <c r="K19" s="28"/>
      <c r="L19" s="28"/>
      <c r="M19" s="28"/>
      <c r="N19" s="28"/>
      <c r="O19" s="28"/>
      <c r="P19" s="28"/>
      <c r="Q19" s="86"/>
      <c r="R19" s="86"/>
      <c r="T19" s="11"/>
      <c r="U19" s="7"/>
      <c r="V19" s="7"/>
      <c r="W19" s="7"/>
      <c r="X19" s="7"/>
      <c r="Y19" s="7"/>
      <c r="Z19" s="7"/>
      <c r="AA19" s="12"/>
      <c r="AB19" s="19">
        <v>5.5</v>
      </c>
      <c r="AC19" s="19">
        <v>0.73</v>
      </c>
      <c r="AD19" s="24">
        <f t="shared" si="0"/>
        <v>0.7857142857142857</v>
      </c>
    </row>
    <row r="20" spans="1:30" ht="14.25" thickBot="1" x14ac:dyDescent="0.35">
      <c r="A20" s="28"/>
      <c r="B20" s="28"/>
      <c r="C20" s="78" t="s">
        <v>13</v>
      </c>
      <c r="D20" s="78"/>
      <c r="E20" s="31" t="s">
        <v>14</v>
      </c>
      <c r="F20" s="31"/>
      <c r="G20" s="106" t="s">
        <v>15</v>
      </c>
      <c r="H20" s="106"/>
      <c r="I20" s="106" t="s">
        <v>16</v>
      </c>
      <c r="J20" s="106"/>
      <c r="K20" s="106" t="s">
        <v>17</v>
      </c>
      <c r="L20" s="106"/>
      <c r="M20" s="106" t="s">
        <v>18</v>
      </c>
      <c r="N20" s="106"/>
      <c r="O20" s="106" t="s">
        <v>19</v>
      </c>
      <c r="P20" s="106"/>
      <c r="Q20" s="32"/>
      <c r="R20" s="32"/>
      <c r="T20" s="11"/>
      <c r="U20" s="7"/>
      <c r="V20" s="7"/>
      <c r="W20" s="7"/>
      <c r="X20" s="7"/>
      <c r="Y20" s="7"/>
      <c r="Z20" s="7"/>
      <c r="AA20" s="12"/>
      <c r="AB20" s="19">
        <v>6</v>
      </c>
      <c r="AC20" s="19">
        <v>0.8</v>
      </c>
      <c r="AD20" s="24">
        <f t="shared" si="0"/>
        <v>0.8571428571428571</v>
      </c>
    </row>
    <row r="21" spans="1:30" ht="14.25" thickBot="1" x14ac:dyDescent="0.35">
      <c r="A21" s="28"/>
      <c r="B21" s="28"/>
      <c r="C21" s="112">
        <f>IF(E5=0,"",E5+7)</f>
        <v>42826</v>
      </c>
      <c r="D21" s="111"/>
      <c r="E21" s="110">
        <f>IF($E5=0,"",$E5+8)</f>
        <v>42827</v>
      </c>
      <c r="F21" s="111"/>
      <c r="G21" s="110">
        <f>IF($E5=0,"",$E5+9)</f>
        <v>42828</v>
      </c>
      <c r="H21" s="111"/>
      <c r="I21" s="110">
        <f>IF($E5=0,"",$E5+10)</f>
        <v>42829</v>
      </c>
      <c r="J21" s="111"/>
      <c r="K21" s="110">
        <f>IF($E5=0,"",$E5+11)</f>
        <v>42830</v>
      </c>
      <c r="L21" s="111"/>
      <c r="M21" s="110">
        <f>IF($E5=0,"",$E5+12)</f>
        <v>42831</v>
      </c>
      <c r="N21" s="111"/>
      <c r="O21" s="110">
        <f>IF($E5=0,"",$E5+13)</f>
        <v>42832</v>
      </c>
      <c r="P21" s="109"/>
      <c r="Q21" s="87"/>
      <c r="R21" s="87"/>
      <c r="T21" s="11"/>
      <c r="U21" s="7"/>
      <c r="V21" s="7"/>
      <c r="W21" s="7"/>
      <c r="X21" s="7"/>
      <c r="Y21" s="7"/>
      <c r="Z21" s="7"/>
      <c r="AA21" s="12"/>
      <c r="AB21" s="19">
        <v>6.5</v>
      </c>
      <c r="AC21" s="19">
        <v>0.87</v>
      </c>
      <c r="AD21" s="24">
        <f t="shared" si="0"/>
        <v>0.9285714285714286</v>
      </c>
    </row>
    <row r="22" spans="1:30" ht="14.25" thickBot="1" x14ac:dyDescent="0.35">
      <c r="A22" s="154" t="s">
        <v>2</v>
      </c>
      <c r="B22" s="155"/>
      <c r="C22" s="70"/>
      <c r="D22" s="33" t="s">
        <v>3</v>
      </c>
      <c r="E22" s="70"/>
      <c r="F22" s="34" t="s">
        <v>3</v>
      </c>
      <c r="G22" s="70"/>
      <c r="H22" s="34" t="s">
        <v>3</v>
      </c>
      <c r="I22" s="70"/>
      <c r="J22" s="34" t="s">
        <v>3</v>
      </c>
      <c r="K22" s="70"/>
      <c r="L22" s="34" t="s">
        <v>3</v>
      </c>
      <c r="M22" s="70"/>
      <c r="N22" s="34" t="s">
        <v>3</v>
      </c>
      <c r="O22" s="70"/>
      <c r="P22" s="34" t="s">
        <v>3</v>
      </c>
      <c r="Q22" s="32"/>
      <c r="R22" s="32"/>
      <c r="T22" s="11"/>
      <c r="U22" s="7"/>
      <c r="V22" s="7"/>
      <c r="W22" s="7"/>
      <c r="X22" s="7"/>
      <c r="Y22" s="7"/>
      <c r="Z22" s="7"/>
      <c r="AA22" s="12"/>
      <c r="AB22" s="19">
        <v>7</v>
      </c>
      <c r="AC22" s="19">
        <v>0.93</v>
      </c>
      <c r="AD22" s="24">
        <f t="shared" si="0"/>
        <v>1</v>
      </c>
    </row>
    <row r="23" spans="1:30" ht="14.25" thickBot="1" x14ac:dyDescent="0.35">
      <c r="A23" s="152" t="s">
        <v>4</v>
      </c>
      <c r="B23" s="153"/>
      <c r="C23" s="71"/>
      <c r="D23" s="36">
        <f>IF((OR(C23="",C22="")),0,IF((C23&lt;C22),((C23-C22)*24)+24,(C23-C22)*24))</f>
        <v>0</v>
      </c>
      <c r="E23" s="71"/>
      <c r="F23" s="37">
        <f>IF((OR(E23="",E22="")),0,IF((E23&lt;E22),((E23-E22)*24)+24,(E23-E22)*24))</f>
        <v>0</v>
      </c>
      <c r="G23" s="71"/>
      <c r="H23" s="37">
        <f>IF((OR(G23="",G22="")),0,IF((G23&lt;G22),((G23-G22)*24)+24,(G23-G22)*24))</f>
        <v>0</v>
      </c>
      <c r="I23" s="71"/>
      <c r="J23" s="37">
        <f>IF((OR(I23="",I22="")),0,IF((I23&lt;I22),((I23-I22)*24)+24,(I23-I22)*24))</f>
        <v>0</v>
      </c>
      <c r="K23" s="71"/>
      <c r="L23" s="37">
        <f>IF((OR(K23="",K22="")),0,IF((K23&lt;K22),((K23-K22)*24)+24,(K23-K22)*24))</f>
        <v>0</v>
      </c>
      <c r="M23" s="71"/>
      <c r="N23" s="37">
        <f>IF((OR(M23="",M22="")),0,IF((M23&lt;M22),((M23-M22)*24)+24,(M23-M22)*24))</f>
        <v>0</v>
      </c>
      <c r="O23" s="71"/>
      <c r="P23" s="37">
        <f>IF((OR(O23="",O22="")),0,IF((O23&lt;O22),((O23-O22)*24)+24,(O23-O22)*24))</f>
        <v>0</v>
      </c>
      <c r="Q23" s="87"/>
      <c r="R23" s="87"/>
      <c r="T23" s="11"/>
      <c r="U23" s="7"/>
      <c r="V23" s="7"/>
      <c r="W23" s="7"/>
      <c r="X23" s="7"/>
      <c r="Y23" s="7"/>
      <c r="Z23" s="7"/>
      <c r="AA23" s="12"/>
      <c r="AB23" s="19">
        <v>7.5</v>
      </c>
      <c r="AC23" s="19">
        <v>1</v>
      </c>
      <c r="AD23" s="25"/>
    </row>
    <row r="24" spans="1:30" ht="14.25" thickBot="1" x14ac:dyDescent="0.35">
      <c r="A24" s="38"/>
      <c r="B24" s="39"/>
      <c r="C24" s="40"/>
      <c r="D24" s="41"/>
      <c r="E24" s="55"/>
      <c r="F24" s="41"/>
      <c r="G24" s="55"/>
      <c r="H24" s="41"/>
      <c r="I24" s="55"/>
      <c r="J24" s="41"/>
      <c r="K24" s="55"/>
      <c r="L24" s="41"/>
      <c r="M24" s="55"/>
      <c r="N24" s="41"/>
      <c r="O24" s="55"/>
      <c r="P24" s="61"/>
      <c r="Q24" s="32"/>
      <c r="R24" s="32"/>
      <c r="T24" s="11"/>
      <c r="U24" s="7"/>
      <c r="V24" s="7"/>
      <c r="W24" s="7"/>
      <c r="X24" s="7"/>
      <c r="Y24" s="7"/>
      <c r="Z24" s="7"/>
      <c r="AA24" s="12"/>
    </row>
    <row r="25" spans="1:30" x14ac:dyDescent="0.3">
      <c r="A25" s="154" t="s">
        <v>2</v>
      </c>
      <c r="B25" s="155"/>
      <c r="C25" s="70"/>
      <c r="D25" s="33" t="s">
        <v>3</v>
      </c>
      <c r="E25" s="70"/>
      <c r="F25" s="34" t="s">
        <v>3</v>
      </c>
      <c r="G25" s="70"/>
      <c r="H25" s="34" t="s">
        <v>3</v>
      </c>
      <c r="I25" s="70"/>
      <c r="J25" s="34" t="s">
        <v>3</v>
      </c>
      <c r="K25" s="70"/>
      <c r="L25" s="34" t="s">
        <v>3</v>
      </c>
      <c r="M25" s="70"/>
      <c r="N25" s="34" t="s">
        <v>3</v>
      </c>
      <c r="O25" s="70"/>
      <c r="P25" s="34" t="s">
        <v>3</v>
      </c>
      <c r="Q25" s="56" t="s">
        <v>3</v>
      </c>
      <c r="R25" s="43" t="s">
        <v>39</v>
      </c>
      <c r="T25" s="11"/>
      <c r="U25" s="7"/>
      <c r="V25" s="7"/>
      <c r="W25" s="7"/>
      <c r="X25" s="7"/>
      <c r="Y25" s="7"/>
      <c r="Z25" s="7"/>
      <c r="AA25" s="12"/>
    </row>
    <row r="26" spans="1:30" ht="14.25" thickBot="1" x14ac:dyDescent="0.35">
      <c r="A26" s="156" t="s">
        <v>4</v>
      </c>
      <c r="B26" s="157"/>
      <c r="C26" s="71"/>
      <c r="D26" s="36">
        <f>IF((OR(C26="",C25="")),0,IF((C26&lt;C25),((C26-C25)*24)+24,(C26-C25)*24))</f>
        <v>0</v>
      </c>
      <c r="E26" s="71"/>
      <c r="F26" s="37">
        <f>IF((OR(E26="",E25="")),0,IF((E26&lt;E25),((E26-E25)*24)+24,(E26-E25)*24))</f>
        <v>0</v>
      </c>
      <c r="G26" s="71"/>
      <c r="H26" s="37">
        <f>IF((OR(G26="",G25="")),0,IF((G26&lt;G25),((G26-G25)*24)+24,(G26-G25)*24))</f>
        <v>0</v>
      </c>
      <c r="I26" s="71"/>
      <c r="J26" s="37">
        <f>IF((OR(I26="",I25="")),0,IF((I26&lt;I25),((I26-I25)*24)+24,(I26-I25)*24))</f>
        <v>0</v>
      </c>
      <c r="K26" s="71"/>
      <c r="L26" s="37">
        <f>IF((OR(K26="",K25="")),0,IF((K26&lt;K25),((K26-K25)*24)+24,(K26-K25)*24))</f>
        <v>0</v>
      </c>
      <c r="M26" s="71"/>
      <c r="N26" s="37">
        <f>IF((OR(M26="",M25="")),0,IF((M26&lt;M25),((M26-M25)*24)+24,(M26-M25)*24))</f>
        <v>0</v>
      </c>
      <c r="O26" s="71"/>
      <c r="P26" s="37">
        <f>IF((OR(O26="",O25="")),0,IF((O26&lt;O25),((O26-O25)*24)+24,(O26-O25)*24))</f>
        <v>0</v>
      </c>
      <c r="Q26" s="56" t="s">
        <v>20</v>
      </c>
      <c r="R26" s="88" t="s">
        <v>40</v>
      </c>
      <c r="T26" s="11"/>
      <c r="U26" s="7"/>
      <c r="V26" s="7"/>
      <c r="W26" s="7"/>
      <c r="X26" s="7"/>
      <c r="Y26" s="7"/>
      <c r="Z26" s="7"/>
      <c r="AA26" s="12"/>
    </row>
    <row r="27" spans="1:30" ht="14.25" thickBot="1" x14ac:dyDescent="0.35">
      <c r="A27" s="169" t="s">
        <v>5</v>
      </c>
      <c r="B27" s="170"/>
      <c r="C27" s="59">
        <f>IF(OR(ISTEXT(D23)),"Error in C12 or C15",(D23+D26))</f>
        <v>0</v>
      </c>
      <c r="D27" s="60"/>
      <c r="E27" s="59">
        <f>IF(OR(ISTEXT(F23)),"Error in C12 or C15",(F23+F26))</f>
        <v>0</v>
      </c>
      <c r="F27" s="60"/>
      <c r="G27" s="59">
        <f>IF(OR(ISTEXT(H23)),"Error in C12 or C15",(H23+H26))</f>
        <v>0</v>
      </c>
      <c r="H27" s="60"/>
      <c r="I27" s="59">
        <f>IF(OR(ISTEXT(J23)),"Error in C12 or C15",(J23+J26))</f>
        <v>0</v>
      </c>
      <c r="J27" s="60"/>
      <c r="K27" s="59">
        <f>IF(OR(ISTEXT(L23)),"Error in C12 or C15",(L23+L26))</f>
        <v>0</v>
      </c>
      <c r="L27" s="60"/>
      <c r="M27" s="59">
        <f>IF(OR(ISTEXT(N23)),"Error in C12 or C15",(N23+N26))</f>
        <v>0</v>
      </c>
      <c r="N27" s="60"/>
      <c r="O27" s="59">
        <f>IF(OR(ISTEXT(P23)),"Error in C12 or C15",(P23+P26))</f>
        <v>0</v>
      </c>
      <c r="P27" s="60"/>
      <c r="Q27" s="46">
        <f>SUM(C27:P27)</f>
        <v>0</v>
      </c>
      <c r="R27" s="47">
        <v>5</v>
      </c>
      <c r="T27" s="11" t="s">
        <v>22</v>
      </c>
      <c r="U27" s="7" t="s">
        <v>23</v>
      </c>
      <c r="V27" s="7" t="s">
        <v>24</v>
      </c>
      <c r="W27" s="7" t="s">
        <v>25</v>
      </c>
      <c r="X27" s="7" t="s">
        <v>26</v>
      </c>
      <c r="Y27" s="7" t="s">
        <v>27</v>
      </c>
      <c r="Z27" s="7" t="s">
        <v>28</v>
      </c>
      <c r="AA27" s="12" t="s">
        <v>29</v>
      </c>
    </row>
    <row r="28" spans="1:30" x14ac:dyDescent="0.3">
      <c r="A28" s="158" t="s">
        <v>21</v>
      </c>
      <c r="B28" s="159"/>
      <c r="C28" s="72"/>
      <c r="D28" s="73"/>
      <c r="E28" s="72"/>
      <c r="F28" s="73"/>
      <c r="G28" s="72"/>
      <c r="H28" s="73"/>
      <c r="I28" s="72"/>
      <c r="J28" s="73"/>
      <c r="K28" s="72"/>
      <c r="L28" s="73"/>
      <c r="M28" s="72"/>
      <c r="N28" s="73"/>
      <c r="O28" s="72"/>
      <c r="P28" s="73"/>
      <c r="Q28" s="41">
        <f>C28+E28+G28+I28+K28+M28+O28</f>
        <v>0</v>
      </c>
      <c r="R28" s="82" t="s">
        <v>39</v>
      </c>
      <c r="T28" s="11">
        <f>(IF(D28="AL",C28,0))+(IF(F28="AL",E28))+(IF(H28="AL",G28,0))+(IF(J28="AL",I28,0))+(IF(L28="AL",K28,0))+(IF(N28="AL",M28,0))+(IF(P28="AL",O28,0))</f>
        <v>0</v>
      </c>
      <c r="U28" s="7">
        <f>(IF(D28="PH",C28,0))+(IF(F28="PH",E28))+(IF(H28="PH",G28,0))+(IF(J28="PH",I28,0))+(IF(L28="PH",K28,0))+(IF(N28="PH",M28,0))+(IF(P28="PH",O28,0))</f>
        <v>0</v>
      </c>
      <c r="V28" s="7">
        <f>(IF(D28="V",C28,0))+(IF(F28="V",E28))+(IF(H28="V",G28,0))+(IF(J28="V",I28,0))+(IF(L28="V",K28,0))+(IF(N28="V",M28,0))+(IF(P28="V",O28,0))</f>
        <v>0</v>
      </c>
      <c r="W28" s="7">
        <f>(IF(D28="S",C28,0))+(IF(F28="S",E28))+(IF(H28="S",G28,0))+(IF(J28="S",I28,0))+(IF(L28="S",K28,0))+(IF(N28="S",M28,0))+(IF(P28="S",O28,0))</f>
        <v>0</v>
      </c>
      <c r="X28" s="7">
        <f>(IF(D28="SL",C28,0))+(IF(F28="SL",E28))+(IF(H28="SL",G28,0))+(IF(J28="SL",I28,0))+(IF(L28="SL",K28,0))+(IF(N28="SL",M28,0))+(IF(P28="SL",O28,0))</f>
        <v>0</v>
      </c>
      <c r="Y28" s="7">
        <f>(IF(D28="C",C28,0))+(IF(F28="C",E28))+(IF(H28="C",G28,0))+(IF(J28="C",I28,0))+(IF(L28="C",K28,0))+(IF(N28="C",M28,0))+(IF(P28="C",O28,0))</f>
        <v>0</v>
      </c>
      <c r="Z28" s="7">
        <f>(IF(D28="PB",C28,0))+(IF(F28="PB",E28))+(IF(H28="PB",G28,0))+(IF(J28="PB",I28,0))+(IF(L28="PB",K28,0))+(IF(N28="PB",M28,0))+(IF(P28="PB",O28,0))</f>
        <v>0</v>
      </c>
      <c r="AA28" s="12">
        <f>(IF(D28="O",C28,0))+(IF(F28="O",E28))+(IF(H28="O",G28,0))+(IF(J28="O",I28,0))+(IF(L28="O",K28,0))+(IF(N28="O",M28,0))+(IF(P28="O",O28,0))</f>
        <v>0</v>
      </c>
    </row>
    <row r="29" spans="1:30" ht="14.25" thickBot="1" x14ac:dyDescent="0.35">
      <c r="A29" s="158" t="s">
        <v>21</v>
      </c>
      <c r="B29" s="159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74"/>
      <c r="N29" s="75"/>
      <c r="O29" s="74"/>
      <c r="P29" s="75"/>
      <c r="Q29" s="41">
        <f>C29+E29+G29+I29+K29+M29+O29</f>
        <v>0</v>
      </c>
      <c r="R29" s="82" t="s">
        <v>40</v>
      </c>
      <c r="T29" s="11">
        <f>(IF(D29="AL",C29,0))+(IF(F29="AL",E29))+(IF(H29="AL",G29,0))+(IF(J29="AL",I29,0))+(IF(L29="AL",K29,0))+(IF(N29="AL",M29,0))+(IF(P29="AL",O29,0))</f>
        <v>0</v>
      </c>
      <c r="U29" s="7">
        <f>(IF(D29="PH",C29,0))+(IF(F29="PH",E29))+(IF(H29="PH",G29,0))+(IF(J29="PH",I29,0))+(IF(L29="PH",K29,0))+(IF(N29="PH",M29,0))+(IF(P29="PH",O29,0))</f>
        <v>0</v>
      </c>
      <c r="V29" s="7">
        <f>(IF(D29="V",C29,0))+(IF(F29="V",E29))+(IF(H29="V",G29,0))+(IF(J29="V",I29,0))+(IF(L29="V",K29,0))+(IF(N29="V",M29,0))+(IF(P29="V",O29,0))</f>
        <v>0</v>
      </c>
      <c r="W29" s="7">
        <f>(IF(D29="S",C29,0))+(IF(F29="S",E29))+(IF(H29="S",G29,0))+(IF(J29="S",I29,0))+(IF(L29="S",K29,0))+(IF(N29="S",M29,0))+(IF(P29="S",O29,0))</f>
        <v>0</v>
      </c>
      <c r="X29" s="7">
        <f>(IF(D29="SL",C29,0))+(IF(F29="SL",E29))+(IF(H29="SL",G29,0))+(IF(J29="SL",I29,0))+(IF(L29="SL",K29,0))+(IF(N29="SL",M29,0))+(IF(P29="SL",O29,0))</f>
        <v>0</v>
      </c>
      <c r="Y29" s="7">
        <f>(IF(D29="C",C29,0))+(IF(F29="C",E29))+(IF(H29="C",G29,0))+(IF(J29="C",I29,0))+(IF(L29="C",K29,0))+(IF(N29="C",M29,0))+(IF(P29="C",O29,0))</f>
        <v>0</v>
      </c>
      <c r="Z29" s="7">
        <f>(IF(D29="PB",C29,0))+(IF(F29="PB",E29))+(IF(H29="PB",G29,0))+(IF(J29="PB",I29,0))+(IF(L29="PB",K29,0))+(IF(N29="PB",M29,0))+(IF(P29="PB",O29,0))</f>
        <v>0</v>
      </c>
      <c r="AA29" s="12">
        <f>(IF(D29="O",C29,0))+(IF(F29="O",E29))+(IF(H29="O",G29,0))+(IF(J29="O",I29,0))+(IF(L29="O",K29,0))+(IF(N29="O",M29,0))+(IF(P29="O",O29,0))</f>
        <v>0</v>
      </c>
    </row>
    <row r="30" spans="1:30" ht="14.25" thickBot="1" x14ac:dyDescent="0.35">
      <c r="A30" s="48"/>
      <c r="B30" s="48"/>
      <c r="C30" s="48"/>
      <c r="D30" s="48"/>
      <c r="E30" s="48"/>
      <c r="F30" s="48"/>
      <c r="G30" s="49"/>
      <c r="H30" s="48"/>
      <c r="I30" s="48"/>
      <c r="J30" s="48"/>
      <c r="K30" s="48"/>
      <c r="L30" s="48"/>
      <c r="M30" s="50"/>
      <c r="N30" s="51"/>
      <c r="O30" s="52" t="s">
        <v>42</v>
      </c>
      <c r="P30" s="53"/>
      <c r="Q30" s="83">
        <f>Q27+Q28+Q29</f>
        <v>0</v>
      </c>
      <c r="R30" s="84"/>
      <c r="S30" s="1"/>
      <c r="T30" s="11"/>
      <c r="U30" s="7"/>
      <c r="V30" s="7"/>
      <c r="W30" s="7"/>
      <c r="X30" s="7"/>
      <c r="Y30" s="7"/>
      <c r="Z30" s="7"/>
      <c r="AA30" s="12"/>
    </row>
    <row r="31" spans="1:30" s="1" customFormat="1" x14ac:dyDescent="0.3">
      <c r="A31" s="28"/>
      <c r="B31" s="28"/>
      <c r="C31" s="113" t="s">
        <v>0</v>
      </c>
      <c r="D31" s="114"/>
      <c r="E31" s="115">
        <f>IF($E18=0,"",$E18+7)</f>
        <v>42833</v>
      </c>
      <c r="F31" s="29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86"/>
      <c r="R31" s="86"/>
      <c r="S31" s="2"/>
      <c r="T31" s="11"/>
      <c r="U31" s="7"/>
      <c r="V31" s="7"/>
      <c r="W31" s="7"/>
      <c r="X31" s="7"/>
      <c r="Y31" s="7"/>
      <c r="Z31" s="7"/>
      <c r="AA31" s="12"/>
    </row>
    <row r="32" spans="1:30" x14ac:dyDescent="0.3">
      <c r="A32" s="28"/>
      <c r="B32" s="28"/>
      <c r="C32" s="113" t="s">
        <v>1</v>
      </c>
      <c r="D32" s="114"/>
      <c r="E32" s="116">
        <f>IF($E5=0,"",$E31+6)</f>
        <v>42839</v>
      </c>
      <c r="F32" s="30"/>
      <c r="G32" s="54"/>
      <c r="H32" s="28"/>
      <c r="I32" s="28"/>
      <c r="J32" s="28"/>
      <c r="K32" s="28"/>
      <c r="L32" s="28"/>
      <c r="M32" s="28"/>
      <c r="N32" s="28"/>
      <c r="O32" s="28"/>
      <c r="P32" s="28"/>
      <c r="Q32" s="86"/>
      <c r="R32" s="86"/>
      <c r="T32" s="11"/>
      <c r="U32" s="7"/>
      <c r="V32" s="7"/>
      <c r="W32" s="7"/>
      <c r="X32" s="7"/>
      <c r="Y32" s="7"/>
      <c r="Z32" s="7"/>
      <c r="AA32" s="12"/>
    </row>
    <row r="33" spans="1:30" x14ac:dyDescent="0.3">
      <c r="A33" s="28"/>
      <c r="B33" s="28"/>
      <c r="C33" s="78" t="s">
        <v>13</v>
      </c>
      <c r="D33" s="78"/>
      <c r="E33" s="31" t="s">
        <v>14</v>
      </c>
      <c r="F33" s="31"/>
      <c r="G33" s="106" t="s">
        <v>15</v>
      </c>
      <c r="H33" s="106"/>
      <c r="I33" s="106" t="s">
        <v>16</v>
      </c>
      <c r="J33" s="106"/>
      <c r="K33" s="106" t="s">
        <v>17</v>
      </c>
      <c r="L33" s="106"/>
      <c r="M33" s="106" t="s">
        <v>18</v>
      </c>
      <c r="N33" s="106"/>
      <c r="O33" s="106" t="s">
        <v>19</v>
      </c>
      <c r="P33" s="106"/>
      <c r="Q33" s="32"/>
      <c r="R33" s="32"/>
      <c r="T33" s="11"/>
      <c r="U33" s="7"/>
      <c r="V33" s="7"/>
      <c r="W33" s="7"/>
      <c r="X33" s="7"/>
      <c r="Y33" s="7"/>
      <c r="Z33" s="7"/>
      <c r="AA33" s="12"/>
    </row>
    <row r="34" spans="1:30" ht="14.25" thickBot="1" x14ac:dyDescent="0.35">
      <c r="A34" s="28"/>
      <c r="B34" s="28"/>
      <c r="C34" s="112">
        <f>IF(E18=0,"",E18+7)</f>
        <v>42833</v>
      </c>
      <c r="D34" s="111"/>
      <c r="E34" s="110">
        <f>IF($E18=0,"",$E18+8)</f>
        <v>42834</v>
      </c>
      <c r="F34" s="111"/>
      <c r="G34" s="110">
        <f>IF($E18=0,"",$E18+9)</f>
        <v>42835</v>
      </c>
      <c r="H34" s="111"/>
      <c r="I34" s="110">
        <f>IF($E18=0,"",$E18+10)</f>
        <v>42836</v>
      </c>
      <c r="J34" s="111"/>
      <c r="K34" s="110">
        <f>IF($E18=0,"",$E18+11)</f>
        <v>42837</v>
      </c>
      <c r="L34" s="111"/>
      <c r="M34" s="110">
        <f>IF($E18=0,"",$E18+12)</f>
        <v>42838</v>
      </c>
      <c r="N34" s="111"/>
      <c r="O34" s="110">
        <f>IF($E18=0,"",$E18+13)</f>
        <v>42839</v>
      </c>
      <c r="P34" s="111"/>
      <c r="Q34" s="87"/>
      <c r="R34" s="87"/>
      <c r="T34" s="11"/>
      <c r="U34" s="7"/>
      <c r="V34" s="7"/>
      <c r="W34" s="7"/>
      <c r="X34" s="7"/>
      <c r="Y34" s="7"/>
      <c r="Z34" s="7"/>
      <c r="AA34" s="12"/>
    </row>
    <row r="35" spans="1:30" x14ac:dyDescent="0.3">
      <c r="A35" s="154" t="s">
        <v>2</v>
      </c>
      <c r="B35" s="155"/>
      <c r="C35" s="70"/>
      <c r="D35" s="33" t="s">
        <v>3</v>
      </c>
      <c r="E35" s="70"/>
      <c r="F35" s="34" t="s">
        <v>3</v>
      </c>
      <c r="G35" s="70"/>
      <c r="H35" s="34" t="s">
        <v>3</v>
      </c>
      <c r="I35" s="70"/>
      <c r="J35" s="34" t="s">
        <v>3</v>
      </c>
      <c r="K35" s="70"/>
      <c r="L35" s="34" t="s">
        <v>3</v>
      </c>
      <c r="M35" s="70"/>
      <c r="N35" s="34" t="s">
        <v>3</v>
      </c>
      <c r="O35" s="70"/>
      <c r="P35" s="34" t="s">
        <v>3</v>
      </c>
      <c r="Q35" s="32"/>
      <c r="R35" s="32"/>
      <c r="T35" s="11"/>
      <c r="U35" s="7"/>
      <c r="V35" s="7"/>
      <c r="W35" s="7"/>
      <c r="X35" s="7"/>
      <c r="Y35" s="7"/>
      <c r="Z35" s="7"/>
      <c r="AA35" s="12"/>
    </row>
    <row r="36" spans="1:30" ht="14.25" thickBot="1" x14ac:dyDescent="0.35">
      <c r="A36" s="152" t="s">
        <v>4</v>
      </c>
      <c r="B36" s="153"/>
      <c r="C36" s="71"/>
      <c r="D36" s="36">
        <f>IF((OR(C36="",C35="")),0,IF((C36&lt;C35),((C36-C35)*24)+24,(C36-C35)*24))</f>
        <v>0</v>
      </c>
      <c r="E36" s="71"/>
      <c r="F36" s="37">
        <f>IF((OR(E36="",E35="")),0,IF((E36&lt;E35),((E36-E35)*24)+24,(E36-E35)*24))</f>
        <v>0</v>
      </c>
      <c r="G36" s="71"/>
      <c r="H36" s="37">
        <f>IF((OR(G36="",G35="")),0,IF((G36&lt;G35),((G36-G35)*24)+24,(G36-G35)*24))</f>
        <v>0</v>
      </c>
      <c r="I36" s="71"/>
      <c r="J36" s="37">
        <f>IF((OR(I36="",I35="")),0,IF((I36&lt;I35),((I36-I35)*24)+24,(I36-I35)*24))</f>
        <v>0</v>
      </c>
      <c r="K36" s="71"/>
      <c r="L36" s="37">
        <f>IF((OR(K36="",K35="")),0,IF((K36&lt;K35),((K36-K35)*24)+24,(K36-K35)*24))</f>
        <v>0</v>
      </c>
      <c r="M36" s="71"/>
      <c r="N36" s="37">
        <f>IF((OR(M36="",M35="")),0,IF((M36&lt;M35),((M36-M35)*24)+24,(M36-M35)*24))</f>
        <v>0</v>
      </c>
      <c r="O36" s="71"/>
      <c r="P36" s="37">
        <f>IF((OR(O36="",O35="")),0,IF((O36&lt;O35),((O36-O35)*24)+24,(O36-O35)*24))</f>
        <v>0</v>
      </c>
      <c r="Q36" s="87"/>
      <c r="R36" s="87"/>
      <c r="T36" s="11"/>
      <c r="U36" s="7"/>
      <c r="V36" s="7"/>
      <c r="W36" s="7"/>
      <c r="X36" s="7"/>
      <c r="Y36" s="7"/>
      <c r="Z36" s="7"/>
      <c r="AA36" s="12"/>
    </row>
    <row r="37" spans="1:30" ht="14.25" thickBot="1" x14ac:dyDescent="0.35">
      <c r="A37" s="38"/>
      <c r="B37" s="39"/>
      <c r="C37" s="40"/>
      <c r="D37" s="41"/>
      <c r="E37" s="55"/>
      <c r="F37" s="41"/>
      <c r="G37" s="55"/>
      <c r="H37" s="41"/>
      <c r="I37" s="55"/>
      <c r="J37" s="41"/>
      <c r="K37" s="55"/>
      <c r="L37" s="41"/>
      <c r="M37" s="55"/>
      <c r="N37" s="41"/>
      <c r="O37" s="55"/>
      <c r="P37" s="61"/>
      <c r="Q37" s="32"/>
      <c r="R37" s="32"/>
      <c r="T37" s="11"/>
      <c r="U37" s="7"/>
      <c r="V37" s="7"/>
      <c r="W37" s="7"/>
      <c r="X37" s="7"/>
      <c r="Y37" s="7"/>
      <c r="Z37" s="7"/>
      <c r="AA37" s="12"/>
    </row>
    <row r="38" spans="1:30" x14ac:dyDescent="0.3">
      <c r="A38" s="154" t="s">
        <v>2</v>
      </c>
      <c r="B38" s="155"/>
      <c r="C38" s="70"/>
      <c r="D38" s="33" t="s">
        <v>3</v>
      </c>
      <c r="E38" s="70"/>
      <c r="F38" s="34" t="s">
        <v>3</v>
      </c>
      <c r="G38" s="70"/>
      <c r="H38" s="34" t="s">
        <v>3</v>
      </c>
      <c r="I38" s="70"/>
      <c r="J38" s="34" t="s">
        <v>3</v>
      </c>
      <c r="K38" s="70"/>
      <c r="L38" s="34" t="s">
        <v>3</v>
      </c>
      <c r="M38" s="70"/>
      <c r="N38" s="34" t="s">
        <v>3</v>
      </c>
      <c r="O38" s="70"/>
      <c r="P38" s="34" t="s">
        <v>3</v>
      </c>
      <c r="Q38" s="56" t="s">
        <v>3</v>
      </c>
      <c r="R38" s="43"/>
      <c r="T38" s="11"/>
      <c r="U38" s="7"/>
      <c r="V38" s="7"/>
      <c r="W38" s="7"/>
      <c r="X38" s="7"/>
      <c r="Y38" s="7"/>
      <c r="Z38" s="7"/>
      <c r="AA38" s="12"/>
    </row>
    <row r="39" spans="1:30" ht="14.25" thickBot="1" x14ac:dyDescent="0.35">
      <c r="A39" s="156" t="s">
        <v>4</v>
      </c>
      <c r="B39" s="157"/>
      <c r="C39" s="71"/>
      <c r="D39" s="36">
        <f>IF((OR(C39="",C38="")),0,IF((C39&lt;C38),((C39-C38)*24)+24,(C39-C38)*24))</f>
        <v>0</v>
      </c>
      <c r="E39" s="71"/>
      <c r="F39" s="37">
        <f>IF((OR(E39="",E38="")),0,IF((E39&lt;E38),((E39-E38)*24)+24,(E39-E38)*24))</f>
        <v>0</v>
      </c>
      <c r="G39" s="71"/>
      <c r="H39" s="37">
        <f>IF((OR(G39="",G38="")),0,IF((G39&lt;G38),((G39-G38)*24)+24,(G39-G38)*24))</f>
        <v>0</v>
      </c>
      <c r="I39" s="71"/>
      <c r="J39" s="37">
        <f>IF((OR(I39="",I38="")),0,IF((I39&lt;I38),((I39-I38)*24)+24,(I39-I38)*24))</f>
        <v>0</v>
      </c>
      <c r="K39" s="71"/>
      <c r="L39" s="37">
        <f>IF((OR(K39="",K38="")),0,IF((K39&lt;K38),((K39-K38)*24)+24,(K39-K38)*24))</f>
        <v>0</v>
      </c>
      <c r="M39" s="71"/>
      <c r="N39" s="37">
        <f>IF((OR(M39="",M38="")),0,IF((M39&lt;M38),((M39-M38)*24)+24,(M39-M38)*24))</f>
        <v>0</v>
      </c>
      <c r="O39" s="71"/>
      <c r="P39" s="37">
        <f>IF((OR(O39="",O38="")),0,IF((O39&lt;O38),((O39-O38)*24)+24,(O39-O38)*24))</f>
        <v>0</v>
      </c>
      <c r="Q39" s="56" t="s">
        <v>20</v>
      </c>
      <c r="R39" s="88"/>
      <c r="T39" s="11"/>
      <c r="U39" s="7"/>
      <c r="V39" s="7"/>
      <c r="W39" s="7"/>
      <c r="X39" s="7"/>
      <c r="Y39" s="7"/>
      <c r="Z39" s="7"/>
      <c r="AA39" s="12"/>
    </row>
    <row r="40" spans="1:30" ht="14.25" thickBot="1" x14ac:dyDescent="0.35">
      <c r="A40" s="169" t="s">
        <v>5</v>
      </c>
      <c r="B40" s="170"/>
      <c r="C40" s="59">
        <f>IF(OR(ISTEXT(D36)),"Error in C12 or C15",(D36+D39))</f>
        <v>0</v>
      </c>
      <c r="D40" s="60"/>
      <c r="E40" s="59">
        <f>IF(OR(ISTEXT(F36)),"Error in C12 or C15",(F36+F39))</f>
        <v>0</v>
      </c>
      <c r="F40" s="60"/>
      <c r="G40" s="59">
        <f>IF(OR(ISTEXT(H36)),"Error in C12 or C15",(H36+H39))</f>
        <v>0</v>
      </c>
      <c r="H40" s="60"/>
      <c r="I40" s="59">
        <f>IF(OR(ISTEXT(J36)),"Error in C12 or C15",(J36+J39))</f>
        <v>0</v>
      </c>
      <c r="J40" s="60"/>
      <c r="K40" s="59">
        <f>IF(OR(ISTEXT(L36)),"Error in C12 or C15",(L36+L39))</f>
        <v>0</v>
      </c>
      <c r="L40" s="60"/>
      <c r="M40" s="59">
        <f>IF(OR(ISTEXT(N36)),"Error in C12 or C15",(N36+N39))</f>
        <v>0</v>
      </c>
      <c r="N40" s="60"/>
      <c r="O40" s="59">
        <f>IF(OR(ISTEXT(P36)),"Error in C12 or C15",(P36+P39))</f>
        <v>0</v>
      </c>
      <c r="P40" s="60"/>
      <c r="Q40" s="46">
        <f>SUM(C40:P40)</f>
        <v>0</v>
      </c>
      <c r="R40" s="47"/>
      <c r="T40" s="11" t="s">
        <v>22</v>
      </c>
      <c r="U40" s="7" t="s">
        <v>23</v>
      </c>
      <c r="V40" s="7" t="s">
        <v>24</v>
      </c>
      <c r="W40" s="7" t="s">
        <v>25</v>
      </c>
      <c r="X40" s="7" t="s">
        <v>26</v>
      </c>
      <c r="Y40" s="7" t="s">
        <v>27</v>
      </c>
      <c r="Z40" s="7" t="s">
        <v>28</v>
      </c>
      <c r="AA40" s="12" t="s">
        <v>29</v>
      </c>
    </row>
    <row r="41" spans="1:30" x14ac:dyDescent="0.3">
      <c r="A41" s="158" t="s">
        <v>21</v>
      </c>
      <c r="B41" s="159"/>
      <c r="C41" s="72"/>
      <c r="D41" s="73"/>
      <c r="E41" s="72"/>
      <c r="F41" s="73"/>
      <c r="G41" s="72"/>
      <c r="H41" s="73"/>
      <c r="I41" s="72"/>
      <c r="J41" s="73"/>
      <c r="K41" s="72"/>
      <c r="L41" s="73"/>
      <c r="M41" s="72"/>
      <c r="N41" s="73"/>
      <c r="O41" s="72"/>
      <c r="P41" s="73"/>
      <c r="Q41" s="41">
        <f>C41+E41+G41+I41+K41+M41+O41</f>
        <v>0</v>
      </c>
      <c r="R41" s="82" t="s">
        <v>39</v>
      </c>
      <c r="T41" s="11">
        <f>(IF(D41="AL",C41,0))+(IF(F41="AL",E41))+(IF(H41="AL",G41,0))+(IF(J41="AL",I41,0))+(IF(L41="AL",K41,0))+(IF(N41="AL",M41,0))+(IF(P41="AL",O41,0))</f>
        <v>0</v>
      </c>
      <c r="U41" s="7">
        <f>(IF(D41="PH",C41,0))+(IF(F41="PH",E41))+(IF(H41="PH",G41,0))+(IF(J41="PH",I41,0))+(IF(L41="PH",K41,0))+(IF(N41="PH",M41,0))+(IF(P41="PH",O41,0))</f>
        <v>0</v>
      </c>
      <c r="V41" s="7">
        <f>(IF(D41="V",C41,0))+(IF(F41="V",E41))+(IF(H41="V",G41,0))+(IF(J41="V",I41,0))+(IF(L41="V",K41,0))+(IF(N41="V",M41,0))+(IF(P41="V",O41,0))</f>
        <v>0</v>
      </c>
      <c r="W41" s="7">
        <f>(IF(D41="S",C41,0))+(IF(F41="S",E41))+(IF(H41="S",G41,0))+(IF(J41="S",I41,0))+(IF(L41="S",K41,0))+(IF(N41="S",M41,0))+(IF(P41="S",O41,0))</f>
        <v>0</v>
      </c>
      <c r="X41" s="7">
        <f>(IF(D41="SL",C41,0))+(IF(F41="SL",E41))+(IF(H41="SL",G41,0))+(IF(J41="SL",I41,0))+(IF(L41="SL",K41,0))+(IF(N41="SL",M41,0))+(IF(P41="SL",O41,0))</f>
        <v>0</v>
      </c>
      <c r="Y41" s="7">
        <f>(IF(D41="C",C41,0))+(IF(F41="C",E41))+(IF(H41="C",G41,0))+(IF(J41="C",I41,0))+(IF(L41="C",K41,0))+(IF(N41="C",M41,0))+(IF(P41="C",O41,0))</f>
        <v>0</v>
      </c>
      <c r="Z41" s="7">
        <f>(IF(D41="PB",C41,0))+(IF(F41="PB",E41))+(IF(H41="PB",G41,0))+(IF(J41="PB",I41,0))+(IF(L41="PB",K41,0))+(IF(N41="PB",M41,0))+(IF(P41="PB",O41,0))</f>
        <v>0</v>
      </c>
      <c r="AA41" s="12">
        <f>(IF(D41="O",C41,0))+(IF(F41="O",E41))+(IF(H41="O",G41,0))+(IF(J41="O",I41,0))+(IF(L41="O",K41,0))+(IF(N41="O",M41,0))+(IF(P41="O",O41,0))</f>
        <v>0</v>
      </c>
    </row>
    <row r="42" spans="1:30" ht="14.25" thickBot="1" x14ac:dyDescent="0.35">
      <c r="A42" s="158" t="s">
        <v>21</v>
      </c>
      <c r="B42" s="159"/>
      <c r="C42" s="74"/>
      <c r="D42" s="75"/>
      <c r="E42" s="74"/>
      <c r="F42" s="75"/>
      <c r="G42" s="74"/>
      <c r="H42" s="75"/>
      <c r="I42" s="74"/>
      <c r="J42" s="75"/>
      <c r="K42" s="74"/>
      <c r="L42" s="75"/>
      <c r="M42" s="74"/>
      <c r="N42" s="75"/>
      <c r="O42" s="74"/>
      <c r="P42" s="75"/>
      <c r="Q42" s="41">
        <f>C42+E42+G42+I42+K42+M42+O42</f>
        <v>0</v>
      </c>
      <c r="R42" s="82" t="s">
        <v>40</v>
      </c>
      <c r="T42" s="11">
        <f>(IF(D42="AL",C42,0))+(IF(F42="AL",E42))+(IF(H42="AL",G42,0))+(IF(J42="AL",I42,0))+(IF(L42="AL",K42,0))+(IF(N42="AL",M42,0))+(IF(P42="AL",O42,0))</f>
        <v>0</v>
      </c>
      <c r="U42" s="7">
        <f>(IF(D42="PH",C42,0))+(IF(F42="PH",E42))+(IF(H42="PH",G42,0))+(IF(J42="PH",I42,0))+(IF(L42="PH",K42,0))+(IF(N42="PH",M42,0))+(IF(P42="PH",O42,0))</f>
        <v>0</v>
      </c>
      <c r="V42" s="7">
        <f>(IF(D42="V",C42,0))+(IF(F42="V",E42))+(IF(H42="V",G42,0))+(IF(J42="V",I42,0))+(IF(L42="V",K42,0))+(IF(N42="V",M42,0))+(IF(P42="V",O42,0))</f>
        <v>0</v>
      </c>
      <c r="W42" s="7">
        <f>(IF(D42="S",C42,0))+(IF(F42="S",E42))+(IF(H42="S",G42,0))+(IF(J42="S",I42,0))+(IF(L42="S",K42,0))+(IF(N42="S",M42,0))+(IF(P42="S",O42,0))</f>
        <v>0</v>
      </c>
      <c r="X42" s="7">
        <f>(IF(D42="SL",C42,0))+(IF(F42="SL",E42))+(IF(H42="SL",G42,0))+(IF(J42="SL",I42,0))+(IF(L42="SL",K42,0))+(IF(N42="SL",M42,0))+(IF(P42="SL",O42,0))</f>
        <v>0</v>
      </c>
      <c r="Y42" s="7">
        <f>(IF(D42="C",C42,0))+(IF(F42="C",E42))+(IF(H42="C",G42,0))+(IF(J42="C",I42,0))+(IF(L42="C",K42,0))+(IF(N42="C",M42,0))+(IF(P42="C",O42,0))</f>
        <v>0</v>
      </c>
      <c r="Z42" s="7">
        <f>(IF(D42="PB",C42,0))+(IF(F42="PB",E42))+(IF(H42="PB",G42,0))+(IF(J42="PB",I42,0))+(IF(L42="PB",K42,0))+(IF(N42="PB",M42,0))+(IF(P42="PB",O42,0))</f>
        <v>0</v>
      </c>
      <c r="AA42" s="12">
        <f>(IF(D42="O",C42,0))+(IF(F42="O",E42))+(IF(H42="O",G42,0))+(IF(J42="O",I42,0))+(IF(L42="O",K42,0))+(IF(N42="O",M42,0))+(IF(P42="O",O42,0))</f>
        <v>0</v>
      </c>
    </row>
    <row r="43" spans="1:30" ht="14.25" thickBot="1" x14ac:dyDescent="0.35">
      <c r="A43" s="48"/>
      <c r="B43" s="48"/>
      <c r="C43" s="48"/>
      <c r="D43" s="48"/>
      <c r="E43" s="48"/>
      <c r="F43" s="48"/>
      <c r="G43" s="49"/>
      <c r="H43" s="48"/>
      <c r="I43" s="48"/>
      <c r="J43" s="48"/>
      <c r="K43" s="48"/>
      <c r="L43" s="48"/>
      <c r="M43" s="50"/>
      <c r="N43" s="51"/>
      <c r="O43" s="52" t="s">
        <v>42</v>
      </c>
      <c r="P43" s="53"/>
      <c r="Q43" s="83">
        <f>Q40+Q41+Q42</f>
        <v>0</v>
      </c>
      <c r="R43" s="84"/>
      <c r="S43" s="1"/>
      <c r="T43" s="11"/>
      <c r="U43" s="7"/>
      <c r="V43" s="7"/>
      <c r="W43" s="7"/>
      <c r="X43" s="7"/>
      <c r="Y43" s="7"/>
      <c r="Z43" s="7"/>
      <c r="AA43" s="12"/>
    </row>
    <row r="44" spans="1:30" x14ac:dyDescent="0.3">
      <c r="A44" s="28"/>
      <c r="B44" s="28"/>
      <c r="C44" s="113" t="s">
        <v>0</v>
      </c>
      <c r="D44" s="114"/>
      <c r="E44" s="115">
        <v>42840</v>
      </c>
      <c r="F44" s="29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86"/>
      <c r="R44" s="86"/>
      <c r="T44" s="11"/>
      <c r="U44" s="7"/>
      <c r="V44" s="7"/>
      <c r="W44" s="7"/>
      <c r="X44" s="7"/>
      <c r="Y44" s="7"/>
      <c r="Z44" s="7"/>
      <c r="AA44" s="12"/>
      <c r="AB44" s="1"/>
      <c r="AC44" s="1"/>
      <c r="AD44" s="1"/>
    </row>
    <row r="45" spans="1:30" x14ac:dyDescent="0.3">
      <c r="A45" s="28"/>
      <c r="B45" s="28"/>
      <c r="C45" s="113" t="s">
        <v>1</v>
      </c>
      <c r="D45" s="114"/>
      <c r="E45" s="116">
        <f>IF($E$44=0,"",$E$44+6)</f>
        <v>42846</v>
      </c>
      <c r="F45" s="30"/>
      <c r="G45" s="28" t="s">
        <v>48</v>
      </c>
      <c r="H45" s="28"/>
      <c r="I45" s="28"/>
      <c r="J45" s="28"/>
      <c r="K45" s="28"/>
      <c r="L45" s="28"/>
      <c r="M45" s="28"/>
      <c r="N45" s="28"/>
      <c r="O45" s="28"/>
      <c r="P45" s="28"/>
      <c r="Q45" s="86"/>
      <c r="R45" s="86"/>
      <c r="T45" s="11"/>
      <c r="U45" s="7"/>
      <c r="V45" s="7"/>
      <c r="W45" s="7"/>
      <c r="X45" s="7"/>
      <c r="Y45" s="7"/>
      <c r="Z45" s="7"/>
      <c r="AA45" s="12"/>
    </row>
    <row r="46" spans="1:30" x14ac:dyDescent="0.3">
      <c r="A46" s="28"/>
      <c r="B46" s="28"/>
      <c r="C46" s="78" t="s">
        <v>13</v>
      </c>
      <c r="D46" s="78"/>
      <c r="E46" s="31" t="s">
        <v>14</v>
      </c>
      <c r="F46" s="31"/>
      <c r="G46" s="106" t="s">
        <v>15</v>
      </c>
      <c r="H46" s="106"/>
      <c r="I46" s="106" t="s">
        <v>16</v>
      </c>
      <c r="J46" s="106"/>
      <c r="K46" s="106" t="s">
        <v>17</v>
      </c>
      <c r="L46" s="106"/>
      <c r="M46" s="106" t="s">
        <v>18</v>
      </c>
      <c r="N46" s="106"/>
      <c r="O46" s="106" t="s">
        <v>19</v>
      </c>
      <c r="P46" s="106"/>
      <c r="Q46" s="32"/>
      <c r="R46" s="32"/>
      <c r="T46" s="11"/>
      <c r="U46" s="7"/>
      <c r="V46" s="7"/>
      <c r="W46" s="7"/>
      <c r="X46" s="7"/>
      <c r="Y46" s="7"/>
      <c r="Z46" s="7"/>
      <c r="AA46" s="12"/>
    </row>
    <row r="47" spans="1:30" ht="14.25" thickBot="1" x14ac:dyDescent="0.35">
      <c r="A47" s="28"/>
      <c r="B47" s="28"/>
      <c r="C47" s="110">
        <f>IF($E$44=0,"",$E$44)</f>
        <v>42840</v>
      </c>
      <c r="D47" s="111"/>
      <c r="E47" s="110">
        <f>IF($E$44=0,"",$E$44+1)</f>
        <v>42841</v>
      </c>
      <c r="F47" s="111"/>
      <c r="G47" s="110">
        <f>IF($E$44=0,"",$E$44+2)</f>
        <v>42842</v>
      </c>
      <c r="H47" s="111"/>
      <c r="I47" s="110">
        <f>IF($E$44=0,"",$E$44+3)</f>
        <v>42843</v>
      </c>
      <c r="J47" s="111"/>
      <c r="K47" s="110">
        <f>IF($E$44=0,"",$E$44+4)</f>
        <v>42844</v>
      </c>
      <c r="L47" s="111"/>
      <c r="M47" s="110">
        <f>IF($E$44=0,"",$E$44+5)</f>
        <v>42845</v>
      </c>
      <c r="N47" s="111"/>
      <c r="O47" s="110">
        <f>IF($E$44=0,"",$E$44+6)</f>
        <v>42846</v>
      </c>
      <c r="P47" s="111"/>
      <c r="Q47" s="87"/>
      <c r="R47" s="87"/>
      <c r="T47" s="11"/>
      <c r="U47" s="7"/>
      <c r="V47" s="7"/>
      <c r="W47" s="7"/>
      <c r="X47" s="7"/>
      <c r="Y47" s="7"/>
      <c r="Z47" s="7"/>
      <c r="AA47" s="12"/>
    </row>
    <row r="48" spans="1:30" x14ac:dyDescent="0.3">
      <c r="A48" s="154" t="s">
        <v>2</v>
      </c>
      <c r="B48" s="155"/>
      <c r="C48" s="70"/>
      <c r="D48" s="33" t="s">
        <v>3</v>
      </c>
      <c r="E48" s="70"/>
      <c r="F48" s="34" t="s">
        <v>3</v>
      </c>
      <c r="G48" s="70"/>
      <c r="H48" s="34" t="s">
        <v>3</v>
      </c>
      <c r="I48" s="70"/>
      <c r="J48" s="34" t="s">
        <v>3</v>
      </c>
      <c r="K48" s="70"/>
      <c r="L48" s="34" t="s">
        <v>3</v>
      </c>
      <c r="M48" s="70"/>
      <c r="N48" s="34" t="s">
        <v>3</v>
      </c>
      <c r="O48" s="70"/>
      <c r="P48" s="34" t="s">
        <v>3</v>
      </c>
      <c r="Q48" s="32"/>
      <c r="R48" s="32"/>
      <c r="T48" s="11"/>
      <c r="U48" s="7"/>
      <c r="V48" s="7"/>
      <c r="W48" s="7"/>
      <c r="X48" s="7"/>
      <c r="Y48" s="7"/>
      <c r="Z48" s="7"/>
      <c r="AA48" s="12"/>
    </row>
    <row r="49" spans="1:30" ht="14.25" thickBot="1" x14ac:dyDescent="0.35">
      <c r="A49" s="152" t="s">
        <v>4</v>
      </c>
      <c r="B49" s="153"/>
      <c r="C49" s="71"/>
      <c r="D49" s="36">
        <f>IF((OR(C49="",C48="")),0,IF((C49&lt;C48),((C49-C48)*24)+24,(C49-C48)*24))</f>
        <v>0</v>
      </c>
      <c r="E49" s="71"/>
      <c r="F49" s="37">
        <f>IF((OR(E49="",E48="")),0,IF((E49&lt;E48),((E49-E48)*24)+24,(E49-E48)*24))</f>
        <v>0</v>
      </c>
      <c r="G49" s="71"/>
      <c r="H49" s="37">
        <f>IF((OR(G49="",G48="")),0,IF((G49&lt;G48),((G49-G48)*24)+24,(G49-G48)*24))</f>
        <v>0</v>
      </c>
      <c r="I49" s="71"/>
      <c r="J49" s="37">
        <f>IF((OR(I49="",I48="")),0,IF((I49&lt;I48),((I49-I48)*24)+24,(I49-I48)*24))</f>
        <v>0</v>
      </c>
      <c r="K49" s="71"/>
      <c r="L49" s="37">
        <f>IF((OR(K49="",K48="")),0,IF((K49&lt;K48),((K49-K48)*24)+24,(K49-K48)*24))</f>
        <v>0</v>
      </c>
      <c r="M49" s="71"/>
      <c r="N49" s="37">
        <f>IF((OR(M49="",M48="")),0,IF((M49&lt;M48),((M49-M48)*24)+24,(M49-M48)*24))</f>
        <v>0</v>
      </c>
      <c r="O49" s="71"/>
      <c r="P49" s="37">
        <f>IF((OR(O49="",O48="")),0,IF((O49&lt;O48),((O49-O48)*24)+24,(O49-O48)*24))</f>
        <v>0</v>
      </c>
      <c r="Q49" s="87"/>
      <c r="R49" s="87"/>
      <c r="T49" s="11"/>
      <c r="U49" s="7"/>
      <c r="V49" s="7"/>
      <c r="W49" s="7"/>
      <c r="X49" s="7"/>
      <c r="Y49" s="7"/>
      <c r="Z49" s="7"/>
      <c r="AA49" s="12"/>
    </row>
    <row r="50" spans="1:30" ht="14.25" thickBot="1" x14ac:dyDescent="0.35">
      <c r="A50" s="38"/>
      <c r="B50" s="39"/>
      <c r="C50" s="40"/>
      <c r="D50" s="41"/>
      <c r="E50" s="55"/>
      <c r="F50" s="41"/>
      <c r="G50" s="55"/>
      <c r="H50" s="41"/>
      <c r="I50" s="55"/>
      <c r="J50" s="41"/>
      <c r="K50" s="55"/>
      <c r="L50" s="41"/>
      <c r="M50" s="55"/>
      <c r="N50" s="41"/>
      <c r="O50" s="55"/>
      <c r="P50" s="41"/>
      <c r="Q50" s="32"/>
      <c r="R50" s="32"/>
      <c r="T50" s="11"/>
      <c r="U50" s="7"/>
      <c r="V50" s="7"/>
      <c r="W50" s="7"/>
      <c r="X50" s="7"/>
      <c r="Y50" s="7"/>
      <c r="Z50" s="7"/>
      <c r="AA50" s="12"/>
    </row>
    <row r="51" spans="1:30" x14ac:dyDescent="0.3">
      <c r="A51" s="154" t="s">
        <v>2</v>
      </c>
      <c r="B51" s="155"/>
      <c r="C51" s="70"/>
      <c r="D51" s="33" t="s">
        <v>3</v>
      </c>
      <c r="E51" s="70"/>
      <c r="F51" s="34" t="s">
        <v>3</v>
      </c>
      <c r="G51" s="70"/>
      <c r="H51" s="34" t="s">
        <v>3</v>
      </c>
      <c r="I51" s="70"/>
      <c r="J51" s="34" t="s">
        <v>3</v>
      </c>
      <c r="K51" s="70"/>
      <c r="L51" s="34" t="s">
        <v>3</v>
      </c>
      <c r="M51" s="70"/>
      <c r="N51" s="34" t="s">
        <v>3</v>
      </c>
      <c r="O51" s="70"/>
      <c r="P51" s="34" t="s">
        <v>3</v>
      </c>
      <c r="Q51" s="42" t="s">
        <v>3</v>
      </c>
      <c r="R51" s="43" t="s">
        <v>39</v>
      </c>
      <c r="T51" s="11"/>
      <c r="U51" s="7"/>
      <c r="V51" s="7"/>
      <c r="W51" s="7"/>
      <c r="X51" s="7"/>
      <c r="Y51" s="7"/>
      <c r="Z51" s="7"/>
      <c r="AA51" s="12"/>
    </row>
    <row r="52" spans="1:30" ht="14.25" thickBot="1" x14ac:dyDescent="0.35">
      <c r="A52" s="156" t="s">
        <v>4</v>
      </c>
      <c r="B52" s="157"/>
      <c r="C52" s="71"/>
      <c r="D52" s="36">
        <f>IF((OR(C52="",C51="")),0,IF((C52&lt;C51),((C52-C51)*24)+24,(C52-C51)*24))</f>
        <v>0</v>
      </c>
      <c r="E52" s="71"/>
      <c r="F52" s="37">
        <f>IF((OR(E52="",E51="")),0,IF((E52&lt;E51),((E52-E51)*24)+24,(E52-E51)*24))</f>
        <v>0</v>
      </c>
      <c r="G52" s="71"/>
      <c r="H52" s="37">
        <f>IF((OR(G52="",G51="")),0,IF((G52&lt;G51),((G52-G51)*24)+24,(G52-G51)*24))</f>
        <v>0</v>
      </c>
      <c r="I52" s="71"/>
      <c r="J52" s="37">
        <f>IF((OR(I52="",I51="")),0,IF((I52&lt;I51),((I52-I51)*24)+24,(I52-I51)*24))</f>
        <v>0</v>
      </c>
      <c r="K52" s="71"/>
      <c r="L52" s="37">
        <f>IF((OR(K52="",K51="")),0,IF((K52&lt;K51),((K52-K51)*24)+24,(K52-K51)*24))</f>
        <v>0</v>
      </c>
      <c r="M52" s="71"/>
      <c r="N52" s="37">
        <f>IF((OR(M52="",M51="")),0,IF((M52&lt;M51),((M52-M51)*24)+24,(M52-M51)*24))</f>
        <v>0</v>
      </c>
      <c r="O52" s="71"/>
      <c r="P52" s="37">
        <f>IF((OR(O52="",O51="")),0,IF((O52&lt;O51),((O52-O51)*24)+24,(O52-O51)*24))</f>
        <v>0</v>
      </c>
      <c r="Q52" s="42" t="s">
        <v>20</v>
      </c>
      <c r="R52" s="88" t="s">
        <v>40</v>
      </c>
      <c r="T52" s="11"/>
      <c r="U52" s="7"/>
      <c r="V52" s="7"/>
      <c r="W52" s="7"/>
      <c r="X52" s="7"/>
      <c r="Y52" s="7"/>
      <c r="Z52" s="7"/>
      <c r="AA52" s="12"/>
    </row>
    <row r="53" spans="1:30" ht="14.25" thickBot="1" x14ac:dyDescent="0.35">
      <c r="A53" s="169" t="s">
        <v>41</v>
      </c>
      <c r="B53" s="170"/>
      <c r="C53" s="44">
        <f>IF(OR(ISTEXT(D49)),"Error in C12 or C15",(D49+D52))</f>
        <v>0</v>
      </c>
      <c r="D53" s="45"/>
      <c r="E53" s="44">
        <f>IF(OR(ISTEXT(F49)),"Error in C12 or C15",(F49+F52))</f>
        <v>0</v>
      </c>
      <c r="F53" s="45"/>
      <c r="G53" s="44">
        <f>IF(OR(ISTEXT(H49)),"Error in C12 or C15",(H49+H52))</f>
        <v>0</v>
      </c>
      <c r="H53" s="45"/>
      <c r="I53" s="44">
        <f>IF(OR(ISTEXT(J49)),"Error in C12 or C15",(J49+J52))</f>
        <v>0</v>
      </c>
      <c r="J53" s="45"/>
      <c r="K53" s="44">
        <f>IF(OR(ISTEXT(L49)),"Error in C12 or C15",(L49+L52))</f>
        <v>0</v>
      </c>
      <c r="L53" s="45"/>
      <c r="M53" s="44">
        <f>IF(OR(ISTEXT(N49)),"Error in C12 or C15",(N49+N52))</f>
        <v>0</v>
      </c>
      <c r="N53" s="45"/>
      <c r="O53" s="44">
        <f>IF(OR(ISTEXT(P49)),"Error in C12 or C15",(P49+P52))</f>
        <v>0</v>
      </c>
      <c r="P53" s="45"/>
      <c r="Q53" s="46">
        <f>SUM(C53:P53)</f>
        <v>0</v>
      </c>
      <c r="R53" s="47"/>
      <c r="T53" s="11" t="s">
        <v>22</v>
      </c>
      <c r="U53" s="7" t="s">
        <v>23</v>
      </c>
      <c r="V53" s="7" t="s">
        <v>24</v>
      </c>
      <c r="W53" s="7" t="s">
        <v>25</v>
      </c>
      <c r="X53" s="7" t="s">
        <v>26</v>
      </c>
      <c r="Y53" s="7" t="s">
        <v>27</v>
      </c>
      <c r="Z53" s="7" t="s">
        <v>28</v>
      </c>
      <c r="AA53" s="12" t="s">
        <v>29</v>
      </c>
    </row>
    <row r="54" spans="1:30" x14ac:dyDescent="0.3">
      <c r="A54" s="158" t="s">
        <v>21</v>
      </c>
      <c r="B54" s="159"/>
      <c r="C54" s="72"/>
      <c r="D54" s="73"/>
      <c r="E54" s="72"/>
      <c r="F54" s="73"/>
      <c r="G54" s="72"/>
      <c r="H54" s="73"/>
      <c r="I54" s="72"/>
      <c r="J54" s="73"/>
      <c r="K54" s="72"/>
      <c r="L54" s="73"/>
      <c r="M54" s="72"/>
      <c r="N54" s="73"/>
      <c r="O54" s="72"/>
      <c r="P54" s="73"/>
      <c r="Q54" s="41">
        <f>C54+E54+G54+I54+K54+M54+O54</f>
        <v>0</v>
      </c>
      <c r="R54" s="82" t="s">
        <v>39</v>
      </c>
      <c r="T54" s="11">
        <f>(IF(D54="AL",C54,0))+(IF(F54="AL",E54))+(IF(H54="AL",G54,0))+(IF(J54="AL",I54,0))+(IF(L54="AL",K54,0))+(IF(N54="AL",M54,0))+(IF(P54="AL",O54,0))</f>
        <v>0</v>
      </c>
      <c r="U54" s="7">
        <f>(IF(D54="PH",C54,0))+(IF(F54="PH",E54))+(IF(H54="PH",G54,0))+(IF(J54="PH",I54,0))+(IF(L54="PH",K54,0))+(IF(N54="PH",M54,0))+(IF(P54="PH",O54,0))</f>
        <v>0</v>
      </c>
      <c r="V54" s="7">
        <f>(IF(D54="V",C54,0))+(IF(F54="V",E54))+(IF(H54="V",G54,0))+(IF(J54="V",I54,0))+(IF(L54="V",K54,0))+(IF(N54="V",M54,0))+(IF(P54="V",O54,0))</f>
        <v>0</v>
      </c>
      <c r="W54" s="7">
        <f>(IF(D54="S",C54,0))+(IF(F54="S",E54))+(IF(H54="S",G54,0))+(IF(J54="S",I54,0))+(IF(L54="S",K54,0))+(IF(N54="S",M54,0))+(IF(P54="S",O54,0))</f>
        <v>0</v>
      </c>
      <c r="X54" s="7">
        <f>(IF(D54="SL",C54,0))+(IF(F54="SL",E54))+(IF(H54="SL",G54,0))+(IF(J54="SL",I54,0))+(IF(L54="SL",K54,0))+(IF(N54="SL",M54,0))+(IF(P54="SL",O54,0))</f>
        <v>0</v>
      </c>
      <c r="Y54" s="7">
        <f>(IF(D54="C",C54,0))+(IF(F54="C",E54))+(IF(H54="C",G54,0))+(IF(J54="C",I54,0))+(IF(L54="C",K54,0))+(IF(N54="C",M54,0))+(IF(P54="C",O54,0))</f>
        <v>0</v>
      </c>
      <c r="Z54" s="7">
        <f>(IF(D54="PB",C54,0))+(IF(F54="PB",E54))+(IF(H54="PB",G54,0))+(IF(J54="PB",I54,0))+(IF(L54="PB",K54,0))+(IF(N54="PB",M54,0))+(IF(P54="PB",O54,0))</f>
        <v>0</v>
      </c>
      <c r="AA54" s="12">
        <f>(IF(D54="O",C54,0))+(IF(F54="O",E54))+(IF(H54="O",G54,0))+(IF(J54="O",I54,0))+(IF(L54="O",K54,0))+(IF(N54="O",M54,0))+(IF(P54="O",O54,0))</f>
        <v>0</v>
      </c>
    </row>
    <row r="55" spans="1:30" ht="14.25" thickBot="1" x14ac:dyDescent="0.35">
      <c r="A55" s="158" t="s">
        <v>21</v>
      </c>
      <c r="B55" s="159"/>
      <c r="C55" s="74"/>
      <c r="D55" s="75"/>
      <c r="E55" s="74"/>
      <c r="F55" s="75"/>
      <c r="G55" s="74"/>
      <c r="H55" s="75"/>
      <c r="I55" s="74"/>
      <c r="J55" s="75"/>
      <c r="K55" s="74"/>
      <c r="L55" s="75"/>
      <c r="M55" s="74"/>
      <c r="N55" s="75"/>
      <c r="O55" s="74"/>
      <c r="P55" s="75"/>
      <c r="Q55" s="41">
        <f>C55+E55+G55+I55+K55+M55+O55</f>
        <v>0</v>
      </c>
      <c r="R55" s="82" t="s">
        <v>40</v>
      </c>
      <c r="T55" s="11">
        <f>(IF(D55="AL",C55,0))+(IF(F55="AL",E55))+(IF(H55="AL",G55,0))+(IF(J55="AL",I55,0))+(IF(L55="AL",K55,0))+(IF(N55="AL",M55,0))+(IF(P55="AL",O55,0))</f>
        <v>0</v>
      </c>
      <c r="U55" s="7">
        <f>(IF(D55="PH",C55,0))+(IF(F55="PH",E55))+(IF(H55="PH",G55,0))+(IF(J55="PH",I55,0))+(IF(L55="PH",K55,0))+(IF(N55="PH",M55,0))+(IF(P55="PH",O55,0))</f>
        <v>0</v>
      </c>
      <c r="V55" s="7">
        <f>(IF(D55="V",C55,0))+(IF(F55="V",E55))+(IF(H55="V",G55,0))+(IF(J55="V",I55,0))+(IF(L55="V",K55,0))+(IF(N55="V",M55,0))+(IF(P55="V",O55,0))</f>
        <v>0</v>
      </c>
      <c r="W55" s="7">
        <f>(IF(D55="S",C55,0))+(IF(F55="S",E55))+(IF(H55="S",G55,0))+(IF(J55="S",I55,0))+(IF(L55="S",K55,0))+(IF(N55="S",M55,0))+(IF(P55="S",O55,0))</f>
        <v>0</v>
      </c>
      <c r="X55" s="7">
        <f>(IF(D55="SL",C55,0))+(IF(F55="SL",E55))+(IF(H55="SL",G55,0))+(IF(J55="SL",I55,0))+(IF(L55="SL",K55,0))+(IF(N55="SL",M55,0))+(IF(P55="SL",O55,0))</f>
        <v>0</v>
      </c>
      <c r="Y55" s="7">
        <f>(IF(D55="C",C55,0))+(IF(F55="C",E55))+(IF(H55="C",G55,0))+(IF(J55="C",I55,0))+(IF(L55="C",K55,0))+(IF(N55="C",M55,0))+(IF(P55="C",O55,0))</f>
        <v>0</v>
      </c>
      <c r="Z55" s="7">
        <f>(IF(D55="PB",C55,0))+(IF(F55="PB",E55))+(IF(H55="PB",G55,0))+(IF(J55="PB",I55,0))+(IF(L55="PB",K55,0))+(IF(N55="PB",M55,0))+(IF(P55="PB",O55,0))</f>
        <v>0</v>
      </c>
      <c r="AA55" s="12">
        <f>(IF(D55="O",C55,0))+(IF(F55="O",E55))+(IF(H55="O",G55,0))+(IF(J55="O",I55,0))+(IF(L55="O",K55,0))+(IF(N55="O",M55,0))+(IF(P55="O",O55,0))</f>
        <v>0</v>
      </c>
    </row>
    <row r="56" spans="1:30" ht="14.25" thickBot="1" x14ac:dyDescent="0.35">
      <c r="A56" s="48"/>
      <c r="B56" s="48"/>
      <c r="C56" s="48"/>
      <c r="D56" s="48"/>
      <c r="E56" s="48"/>
      <c r="F56" s="48"/>
      <c r="G56" s="49"/>
      <c r="H56" s="48"/>
      <c r="I56" s="48"/>
      <c r="J56" s="48"/>
      <c r="K56" s="48"/>
      <c r="L56" s="48"/>
      <c r="M56" s="50"/>
      <c r="N56" s="51"/>
      <c r="O56" s="52" t="s">
        <v>42</v>
      </c>
      <c r="P56" s="53"/>
      <c r="Q56" s="83">
        <f>Q53+Q54+Q55</f>
        <v>0</v>
      </c>
      <c r="R56" s="84"/>
      <c r="S56" s="1"/>
      <c r="T56" s="11"/>
      <c r="U56" s="7"/>
      <c r="V56" s="7"/>
      <c r="W56" s="7"/>
      <c r="X56" s="18"/>
      <c r="Y56" s="136"/>
      <c r="Z56" s="7"/>
      <c r="AA56" s="12"/>
    </row>
    <row r="57" spans="1:30" s="1" customFormat="1" ht="14.25" thickBot="1" x14ac:dyDescent="0.35">
      <c r="A57" s="62"/>
      <c r="B57" s="62"/>
      <c r="C57" s="63"/>
      <c r="D57" s="64"/>
      <c r="E57" s="63"/>
      <c r="F57" s="64"/>
      <c r="G57" s="63"/>
      <c r="H57" s="64"/>
      <c r="I57" s="63"/>
      <c r="J57" s="64"/>
      <c r="K57" s="63"/>
      <c r="L57" s="64"/>
      <c r="M57" s="63"/>
      <c r="N57" s="64"/>
      <c r="O57" s="63"/>
      <c r="P57" s="64"/>
      <c r="Q57" s="87"/>
      <c r="R57" s="87"/>
      <c r="S57" s="3"/>
      <c r="T57" s="11"/>
      <c r="U57" s="6"/>
      <c r="V57" s="7"/>
      <c r="W57" s="7"/>
      <c r="X57" s="7"/>
      <c r="Y57" s="136"/>
      <c r="Z57" s="7"/>
      <c r="AA57" s="12"/>
      <c r="AB57" s="2"/>
      <c r="AC57" s="2"/>
      <c r="AD57" s="2"/>
    </row>
    <row r="58" spans="1:30" s="3" customFormat="1" x14ac:dyDescent="0.3">
      <c r="A58" s="26"/>
      <c r="B58" s="65"/>
      <c r="C58" s="175" t="s">
        <v>7</v>
      </c>
      <c r="D58" s="176"/>
      <c r="E58" s="176"/>
      <c r="F58" s="100"/>
      <c r="G58" s="100"/>
      <c r="H58" s="100"/>
      <c r="I58" s="176" t="s">
        <v>8</v>
      </c>
      <c r="J58" s="176"/>
      <c r="K58" s="119" t="s">
        <v>30</v>
      </c>
      <c r="L58" s="100"/>
      <c r="M58" s="119" t="s">
        <v>52</v>
      </c>
      <c r="N58" s="119"/>
      <c r="O58" s="102" t="s">
        <v>51</v>
      </c>
      <c r="P58" s="26"/>
      <c r="Q58" s="85"/>
      <c r="R58" s="89"/>
      <c r="S58" s="2"/>
      <c r="T58" s="11"/>
      <c r="U58" s="7"/>
      <c r="V58" s="7"/>
      <c r="W58" s="7"/>
      <c r="X58" s="7"/>
      <c r="Y58" s="136"/>
      <c r="Z58" s="7"/>
      <c r="AA58" s="12"/>
      <c r="AB58" s="2"/>
      <c r="AC58" s="2"/>
      <c r="AD58" s="2"/>
    </row>
    <row r="59" spans="1:30" x14ac:dyDescent="0.3">
      <c r="A59" s="26"/>
      <c r="B59" s="65"/>
      <c r="C59" s="103"/>
      <c r="D59" s="65"/>
      <c r="E59" s="66" t="s">
        <v>34</v>
      </c>
      <c r="F59" s="98">
        <f>'Feb-Mar'!F62</f>
        <v>0</v>
      </c>
      <c r="G59" s="65"/>
      <c r="H59" s="65"/>
      <c r="I59" s="65"/>
      <c r="J59" s="66" t="s">
        <v>9</v>
      </c>
      <c r="K59" s="65">
        <f>T61</f>
        <v>0</v>
      </c>
      <c r="L59" s="65"/>
      <c r="M59" s="67">
        <f>K59/7.5</f>
        <v>0</v>
      </c>
      <c r="N59" s="65"/>
      <c r="O59" s="104">
        <f>K59/7</f>
        <v>0</v>
      </c>
      <c r="P59" s="26"/>
      <c r="Q59" s="85"/>
      <c r="R59" s="85"/>
      <c r="T59" s="11"/>
      <c r="U59" s="7"/>
      <c r="V59" s="7"/>
      <c r="W59" s="7"/>
      <c r="X59" s="7"/>
      <c r="Y59" s="7"/>
      <c r="Z59" s="7"/>
      <c r="AA59" s="12"/>
    </row>
    <row r="60" spans="1:30" x14ac:dyDescent="0.3">
      <c r="A60" s="26"/>
      <c r="B60" s="65"/>
      <c r="C60" s="103"/>
      <c r="D60" s="65"/>
      <c r="E60" s="66" t="s">
        <v>35</v>
      </c>
      <c r="F60" s="99">
        <f>SUM(R43,R30,R17,R56)</f>
        <v>0</v>
      </c>
      <c r="G60" s="65"/>
      <c r="H60" s="65"/>
      <c r="I60" s="65"/>
      <c r="J60" s="66" t="s">
        <v>10</v>
      </c>
      <c r="K60" s="65">
        <f>U61</f>
        <v>0</v>
      </c>
      <c r="L60" s="65"/>
      <c r="M60" s="67">
        <f t="shared" ref="M60:M64" si="1">K60/7.5</f>
        <v>0</v>
      </c>
      <c r="N60" s="65"/>
      <c r="O60" s="104">
        <f t="shared" ref="O60:O64" si="2">K60/7</f>
        <v>0</v>
      </c>
      <c r="P60" s="26"/>
      <c r="Q60" s="85"/>
      <c r="R60" s="85"/>
      <c r="T60" s="11"/>
      <c r="U60" s="7"/>
      <c r="V60" s="7"/>
      <c r="W60" s="7"/>
      <c r="X60" s="7"/>
      <c r="Y60" s="7"/>
      <c r="Z60" s="7"/>
      <c r="AA60" s="12"/>
    </row>
    <row r="61" spans="1:30" x14ac:dyDescent="0.3">
      <c r="A61" s="26"/>
      <c r="B61" s="65"/>
      <c r="C61" s="103"/>
      <c r="D61" s="65"/>
      <c r="E61" s="66" t="s">
        <v>54</v>
      </c>
      <c r="F61" s="98">
        <f>Y61</f>
        <v>0</v>
      </c>
      <c r="G61" s="65"/>
      <c r="H61" s="65"/>
      <c r="I61" s="65"/>
      <c r="J61" s="66" t="s">
        <v>33</v>
      </c>
      <c r="K61" s="65">
        <f>V61</f>
        <v>0</v>
      </c>
      <c r="L61" s="65"/>
      <c r="M61" s="67">
        <f t="shared" si="1"/>
        <v>0</v>
      </c>
      <c r="N61" s="65"/>
      <c r="O61" s="104">
        <f t="shared" si="2"/>
        <v>0</v>
      </c>
      <c r="P61" s="26"/>
      <c r="Q61" s="85"/>
      <c r="R61" s="85"/>
      <c r="T61" s="11">
        <f>SUM(T15,T16,T28,T29,T41,T42,T54,T55)</f>
        <v>0</v>
      </c>
      <c r="U61" s="11">
        <f t="shared" ref="U61:AA61" si="3">SUM(U15,U16,U28,U29,U41,U42,U54,U55)</f>
        <v>0</v>
      </c>
      <c r="V61" s="11">
        <f t="shared" si="3"/>
        <v>0</v>
      </c>
      <c r="W61" s="11">
        <f t="shared" si="3"/>
        <v>0</v>
      </c>
      <c r="X61" s="11">
        <f t="shared" si="3"/>
        <v>0</v>
      </c>
      <c r="Y61" s="11">
        <f t="shared" si="3"/>
        <v>0</v>
      </c>
      <c r="Z61" s="11">
        <f t="shared" si="3"/>
        <v>0</v>
      </c>
      <c r="AA61" s="11">
        <f t="shared" si="3"/>
        <v>0</v>
      </c>
      <c r="AB61" s="11"/>
    </row>
    <row r="62" spans="1:30" x14ac:dyDescent="0.3">
      <c r="A62" s="26"/>
      <c r="B62" s="65"/>
      <c r="C62" s="103"/>
      <c r="D62" s="65"/>
      <c r="E62" s="66" t="s">
        <v>36</v>
      </c>
      <c r="F62" s="99">
        <f>F59+F60-F61</f>
        <v>0</v>
      </c>
      <c r="G62" s="65"/>
      <c r="H62" s="65"/>
      <c r="I62" s="65"/>
      <c r="J62" s="66" t="s">
        <v>32</v>
      </c>
      <c r="K62" s="65">
        <f>W61+X61</f>
        <v>0</v>
      </c>
      <c r="L62" s="65"/>
      <c r="M62" s="67">
        <f t="shared" si="1"/>
        <v>0</v>
      </c>
      <c r="N62" s="65"/>
      <c r="O62" s="104">
        <f t="shared" si="2"/>
        <v>0</v>
      </c>
      <c r="P62" s="26"/>
      <c r="Q62" s="85"/>
      <c r="R62" s="85"/>
      <c r="T62" s="15"/>
      <c r="U62" s="16"/>
      <c r="V62" s="16"/>
      <c r="W62" s="16"/>
      <c r="X62" s="16"/>
      <c r="Y62" s="16"/>
      <c r="Z62" s="16"/>
      <c r="AA62" s="17"/>
    </row>
    <row r="63" spans="1:30" x14ac:dyDescent="0.3">
      <c r="A63" s="26"/>
      <c r="B63" s="65"/>
      <c r="C63" s="103"/>
      <c r="D63" s="65"/>
      <c r="E63" s="65"/>
      <c r="F63" s="65"/>
      <c r="G63" s="65"/>
      <c r="H63" s="65"/>
      <c r="I63" s="65"/>
      <c r="J63" s="66" t="s">
        <v>31</v>
      </c>
      <c r="K63" s="65">
        <f>Z61</f>
        <v>0</v>
      </c>
      <c r="L63" s="65"/>
      <c r="M63" s="67">
        <f t="shared" si="1"/>
        <v>0</v>
      </c>
      <c r="N63" s="65"/>
      <c r="O63" s="104">
        <f t="shared" si="2"/>
        <v>0</v>
      </c>
      <c r="P63" s="26"/>
      <c r="Q63" s="85"/>
      <c r="R63" s="85"/>
      <c r="T63" s="5"/>
      <c r="U63" s="5"/>
      <c r="V63" s="5"/>
      <c r="W63" s="5"/>
      <c r="X63" s="5"/>
      <c r="Y63" s="5"/>
      <c r="Z63" s="5"/>
      <c r="AA63" s="5"/>
    </row>
    <row r="64" spans="1:30" ht="14.25" thickBot="1" x14ac:dyDescent="0.35">
      <c r="A64" s="26"/>
      <c r="B64" s="65"/>
      <c r="C64" s="92"/>
      <c r="D64" s="93"/>
      <c r="E64" s="93"/>
      <c r="F64" s="93"/>
      <c r="G64" s="93"/>
      <c r="H64" s="93"/>
      <c r="I64" s="93"/>
      <c r="J64" s="94" t="s">
        <v>11</v>
      </c>
      <c r="K64" s="93">
        <f>AA61</f>
        <v>0</v>
      </c>
      <c r="L64" s="93"/>
      <c r="M64" s="95">
        <f t="shared" si="1"/>
        <v>0</v>
      </c>
      <c r="N64" s="93"/>
      <c r="O64" s="105">
        <f t="shared" si="2"/>
        <v>0</v>
      </c>
      <c r="P64" s="26"/>
      <c r="Q64" s="85"/>
      <c r="R64" s="85"/>
      <c r="T64" s="5"/>
      <c r="U64" s="5"/>
      <c r="V64" s="5"/>
      <c r="W64" s="5"/>
      <c r="X64" s="5"/>
      <c r="Y64" s="5"/>
      <c r="Z64" s="5"/>
      <c r="AA64" s="5"/>
    </row>
    <row r="65" spans="1:30" x14ac:dyDescent="0.3">
      <c r="A65" s="26"/>
      <c r="B65" s="65"/>
      <c r="C65" s="65"/>
      <c r="D65" s="65"/>
      <c r="E65" s="65"/>
      <c r="F65" s="65"/>
      <c r="G65" s="65"/>
      <c r="H65" s="65"/>
      <c r="I65" s="65"/>
      <c r="J65" s="66"/>
      <c r="K65" s="65"/>
      <c r="L65" s="65"/>
      <c r="M65" s="67"/>
      <c r="N65" s="65"/>
      <c r="O65" s="67"/>
      <c r="P65" s="26"/>
      <c r="Q65" s="85"/>
      <c r="R65" s="85"/>
      <c r="T65" s="5"/>
      <c r="U65" s="5"/>
      <c r="V65" s="5"/>
      <c r="W65" s="5"/>
      <c r="X65" s="5"/>
      <c r="Y65" s="5"/>
      <c r="Z65" s="5"/>
      <c r="AA65" s="5"/>
    </row>
    <row r="66" spans="1:30" ht="14.25" thickBot="1" x14ac:dyDescent="0.35">
      <c r="A66" s="26"/>
      <c r="B66" s="65"/>
      <c r="C66" s="69" t="s">
        <v>49</v>
      </c>
      <c r="D66" s="65"/>
      <c r="E66" s="65"/>
      <c r="F66" s="65"/>
      <c r="G66" s="65"/>
      <c r="H66" s="65"/>
      <c r="I66" s="65"/>
      <c r="J66" s="66"/>
      <c r="K66" s="65"/>
      <c r="L66" s="65"/>
      <c r="M66" s="67"/>
      <c r="N66" s="65"/>
      <c r="O66" s="65"/>
      <c r="P66" s="26"/>
      <c r="Q66" s="85"/>
      <c r="R66" s="85"/>
      <c r="T66" s="5"/>
      <c r="U66" s="5"/>
      <c r="V66" s="5"/>
      <c r="W66" s="5"/>
      <c r="X66" s="5"/>
      <c r="Y66" s="5"/>
      <c r="Z66" s="5"/>
      <c r="AA66" s="5"/>
    </row>
    <row r="67" spans="1:30" ht="69" customHeight="1" thickBot="1" x14ac:dyDescent="0.35">
      <c r="A67" s="26"/>
      <c r="B67" s="65"/>
      <c r="C67" s="160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2"/>
      <c r="P67" s="26"/>
      <c r="Q67" s="85"/>
      <c r="R67" s="85"/>
      <c r="T67" s="5"/>
      <c r="U67" s="5"/>
      <c r="V67" s="5"/>
      <c r="W67" s="5"/>
      <c r="X67" s="5"/>
      <c r="Y67" s="5"/>
      <c r="Z67" s="5"/>
      <c r="AA67" s="5"/>
    </row>
    <row r="68" spans="1:30" x14ac:dyDescent="0.3">
      <c r="A68" s="26"/>
      <c r="B68" s="26"/>
      <c r="C68" s="26"/>
      <c r="I68" s="65"/>
      <c r="J68" s="26"/>
      <c r="K68" s="26"/>
      <c r="L68" s="26"/>
      <c r="M68" s="26"/>
      <c r="N68" s="26"/>
      <c r="O68" s="26"/>
      <c r="P68" s="26"/>
      <c r="Q68" s="85"/>
      <c r="R68" s="85"/>
      <c r="T68" s="5"/>
      <c r="U68" s="5"/>
      <c r="V68" s="5"/>
      <c r="W68" s="5"/>
      <c r="X68" s="5"/>
      <c r="Y68" s="5"/>
      <c r="Z68" s="5"/>
      <c r="AA68" s="5"/>
    </row>
    <row r="69" spans="1:30" x14ac:dyDescent="0.3">
      <c r="A69" s="26"/>
      <c r="D69" s="27" t="s">
        <v>65</v>
      </c>
      <c r="E69" s="68"/>
      <c r="F69" s="68"/>
      <c r="G69" s="68"/>
      <c r="H69" s="68"/>
      <c r="K69" s="27" t="s">
        <v>12</v>
      </c>
      <c r="L69" s="68"/>
      <c r="M69" s="68"/>
      <c r="N69" s="68"/>
      <c r="O69" s="68"/>
      <c r="P69" s="68"/>
      <c r="Q69" s="85"/>
      <c r="R69" s="85"/>
      <c r="T69" s="5"/>
      <c r="U69" s="5"/>
      <c r="V69" s="5"/>
      <c r="W69" s="5"/>
      <c r="X69" s="5"/>
      <c r="Y69" s="5"/>
      <c r="Z69" s="5"/>
      <c r="AA69" s="5"/>
    </row>
    <row r="70" spans="1:30" x14ac:dyDescent="0.3">
      <c r="A70" s="26"/>
      <c r="B70" s="65"/>
      <c r="C70" s="65"/>
      <c r="D70" s="65"/>
      <c r="E70" s="65"/>
      <c r="F70" s="65"/>
      <c r="G70" s="65"/>
      <c r="H70" s="65"/>
      <c r="I70" s="65"/>
      <c r="J70" s="66"/>
      <c r="K70" s="65"/>
      <c r="L70" s="65"/>
      <c r="M70" s="67"/>
      <c r="N70" s="65"/>
      <c r="O70" s="65"/>
      <c r="P70" s="26"/>
      <c r="Q70" s="85"/>
      <c r="R70" s="85"/>
      <c r="T70" s="5"/>
      <c r="U70" s="5"/>
      <c r="V70" s="5"/>
      <c r="W70" s="5"/>
      <c r="X70" s="5"/>
      <c r="Y70" s="5"/>
      <c r="Z70" s="5"/>
      <c r="AA70" s="5"/>
      <c r="AB70" s="133"/>
      <c r="AC70" s="133"/>
      <c r="AD70" s="134"/>
    </row>
    <row r="71" spans="1:30" x14ac:dyDescent="0.3">
      <c r="T71" s="5"/>
      <c r="U71" s="5"/>
      <c r="V71" s="5"/>
      <c r="W71" s="5"/>
      <c r="X71" s="5"/>
      <c r="Y71" s="5"/>
      <c r="Z71" s="5"/>
      <c r="AA71" s="5"/>
      <c r="AB71" s="3"/>
      <c r="AC71" s="3"/>
      <c r="AD71" s="3"/>
    </row>
    <row r="72" spans="1:30" x14ac:dyDescent="0.3">
      <c r="T72" s="5"/>
      <c r="U72" s="5"/>
      <c r="V72" s="5"/>
      <c r="W72" s="5"/>
      <c r="X72" s="5"/>
      <c r="Y72" s="5"/>
      <c r="Z72" s="5"/>
      <c r="AA72" s="5"/>
    </row>
  </sheetData>
  <sheetProtection algorithmName="SHA-512" hashValue="OUxt20dOF91o6z4/xpsSZfm9Kbmt6gMxThDXYyOIVv3ozGzDOt6Q4KrmAQDP8ZMWo+jexRIoheNuV/m5ZnyfIQ==" saltValue="6jl2DMEMa36yerTlse4ybw==" spinCount="100000" sheet="1" objects="1" scenarios="1" selectLockedCells="1"/>
  <mergeCells count="36">
    <mergeCell ref="A55:B55"/>
    <mergeCell ref="A49:B49"/>
    <mergeCell ref="A51:B51"/>
    <mergeCell ref="A22:B22"/>
    <mergeCell ref="A23:B23"/>
    <mergeCell ref="A25:B25"/>
    <mergeCell ref="A26:B26"/>
    <mergeCell ref="A27:B27"/>
    <mergeCell ref="C67:O67"/>
    <mergeCell ref="A28:B28"/>
    <mergeCell ref="A29:B29"/>
    <mergeCell ref="A35:B35"/>
    <mergeCell ref="A36:B36"/>
    <mergeCell ref="A38:B38"/>
    <mergeCell ref="A39:B39"/>
    <mergeCell ref="A40:B40"/>
    <mergeCell ref="A41:B41"/>
    <mergeCell ref="A42:B42"/>
    <mergeCell ref="C58:E58"/>
    <mergeCell ref="I58:J58"/>
    <mergeCell ref="A52:B52"/>
    <mergeCell ref="A53:B53"/>
    <mergeCell ref="A54:B54"/>
    <mergeCell ref="A48:B48"/>
    <mergeCell ref="AB7:AC7"/>
    <mergeCell ref="A1:R1"/>
    <mergeCell ref="A2:R2"/>
    <mergeCell ref="B3:F3"/>
    <mergeCell ref="T1:AA1"/>
    <mergeCell ref="A15:B15"/>
    <mergeCell ref="A16:B16"/>
    <mergeCell ref="A9:B9"/>
    <mergeCell ref="A10:B10"/>
    <mergeCell ref="A12:B12"/>
    <mergeCell ref="A13:B13"/>
    <mergeCell ref="A14:B14"/>
  </mergeCells>
  <dataValidations count="3">
    <dataValidation type="list" allowBlank="1" showInputMessage="1" showErrorMessage="1" errorTitle="PTO options" error="Please select from drop-down options" sqref="Y56:Y58">
      <formula1>$Y$17:$Y$25</formula1>
    </dataValidation>
    <dataValidation type="list" allowBlank="1" showInputMessage="1" showErrorMessage="1" errorTitle="PTO options" error="Please select from drop-down options" sqref="Y3:Y12">
      <formula1>$Y$3:$Y$12</formula1>
    </dataValidation>
    <dataValidation type="list" allowBlank="1" showInputMessage="1" showErrorMessage="1" errorTitle="PTO optoins" error="Please select from available paid time off options." sqref="P15:P16 H15:H16 J15:J16 L15:L16 N15:N16 D15:D16 F15:F16 P28:P29 H28:H29 J28:J29 L28:L29 N28:N29 D28:D29 F28:F29 P41:P42 H41:H42 J41:J42 L41:L42 N41:N42 D41:D42 F41:F42 P54:P55 H54:H55 J54:J55 L54:L55 N54:N55 D54:D55 F54:F55">
      <formula1>$Y$3:$Y$12</formula1>
    </dataValidation>
  </dataValidations>
  <pageMargins left="0.7" right="0.7" top="0.75" bottom="0.75" header="0.3" footer="0.3"/>
  <pageSetup scale="67" orientation="portrait" horizontalDpi="4294967294" verticalDpi="4294967294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71"/>
  <sheetViews>
    <sheetView topLeftCell="A28" workbookViewId="0">
      <selection activeCell="C48" sqref="C48"/>
    </sheetView>
  </sheetViews>
  <sheetFormatPr defaultRowHeight="13.5" x14ac:dyDescent="0.3"/>
  <cols>
    <col min="1" max="1" width="9" style="2" customWidth="1"/>
    <col min="2" max="2" width="2.7109375" style="2" customWidth="1"/>
    <col min="3" max="3" width="9.5703125" style="2" customWidth="1"/>
    <col min="4" max="4" width="5.7109375" style="2" customWidth="1"/>
    <col min="5" max="5" width="11" style="2" customWidth="1"/>
    <col min="6" max="6" width="5.7109375" style="2" customWidth="1"/>
    <col min="7" max="7" width="9.85546875" style="2" customWidth="1"/>
    <col min="8" max="8" width="5.7109375" style="2" customWidth="1"/>
    <col min="9" max="9" width="9.28515625" style="2" bestFit="1" customWidth="1"/>
    <col min="10" max="10" width="5.7109375" style="2" customWidth="1"/>
    <col min="11" max="11" width="9.28515625" style="2" bestFit="1" customWidth="1"/>
    <col min="12" max="12" width="5.7109375" style="2" customWidth="1"/>
    <col min="13" max="13" width="9.28515625" style="2" bestFit="1" customWidth="1"/>
    <col min="14" max="14" width="5.7109375" style="2" customWidth="1"/>
    <col min="15" max="15" width="10" style="2" customWidth="1"/>
    <col min="16" max="16" width="5.7109375" style="2" customWidth="1"/>
    <col min="17" max="17" width="6" style="90" bestFit="1" customWidth="1"/>
    <col min="18" max="18" width="8.140625" style="90" customWidth="1"/>
    <col min="19" max="19" width="9.140625" style="2" hidden="1" customWidth="1"/>
    <col min="20" max="20" width="7.28515625" style="4" hidden="1" customWidth="1"/>
    <col min="21" max="27" width="9.140625" style="4" hidden="1" customWidth="1"/>
    <col min="28" max="29" width="9.140625" style="2" hidden="1" customWidth="1"/>
    <col min="30" max="30" width="7" style="2" hidden="1" customWidth="1"/>
    <col min="31" max="16384" width="9.140625" style="2"/>
  </cols>
  <sheetData>
    <row r="1" spans="1:30" ht="16.5" x14ac:dyDescent="0.3">
      <c r="A1" s="163" t="s">
        <v>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3"/>
      <c r="T1" s="166" t="s">
        <v>37</v>
      </c>
      <c r="U1" s="167"/>
      <c r="V1" s="167"/>
      <c r="W1" s="167"/>
      <c r="X1" s="167"/>
      <c r="Y1" s="167"/>
      <c r="Z1" s="167"/>
      <c r="AA1" s="168"/>
    </row>
    <row r="2" spans="1:30" ht="17.25" thickBot="1" x14ac:dyDescent="0.35">
      <c r="A2" s="165" t="s">
        <v>53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T2" s="8"/>
      <c r="U2" s="9"/>
      <c r="V2" s="9"/>
      <c r="W2" s="9"/>
      <c r="X2" s="9"/>
      <c r="Y2" s="9"/>
      <c r="Z2" s="9"/>
      <c r="AA2" s="10"/>
    </row>
    <row r="3" spans="1:30" ht="14.25" thickBot="1" x14ac:dyDescent="0.35">
      <c r="A3" s="27" t="s">
        <v>6</v>
      </c>
      <c r="B3" s="180" t="str">
        <f>'Dec-Jan'!B3:F3</f>
        <v>ENTER YOUR NAME HERE</v>
      </c>
      <c r="C3" s="181"/>
      <c r="D3" s="181"/>
      <c r="E3" s="181"/>
      <c r="F3" s="182"/>
      <c r="G3" s="26"/>
      <c r="H3" s="26"/>
      <c r="I3" s="26"/>
      <c r="J3" s="26"/>
      <c r="K3" s="26"/>
      <c r="L3" s="26"/>
      <c r="M3" s="117" t="s">
        <v>85</v>
      </c>
      <c r="N3" s="26"/>
      <c r="O3" s="26"/>
      <c r="P3" s="26"/>
      <c r="Q3" s="85"/>
      <c r="R3" s="85"/>
      <c r="T3" s="11"/>
      <c r="U3" s="7"/>
      <c r="V3" s="7"/>
      <c r="W3" s="7"/>
      <c r="X3" s="18" t="s">
        <v>38</v>
      </c>
      <c r="Y3" s="136" t="s">
        <v>22</v>
      </c>
      <c r="Z3" s="7"/>
      <c r="AA3" s="12"/>
    </row>
    <row r="4" spans="1:30" x14ac:dyDescent="0.3">
      <c r="A4" s="28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85"/>
      <c r="R4" s="85"/>
      <c r="T4" s="11"/>
      <c r="U4" s="7"/>
      <c r="V4" s="7"/>
      <c r="W4" s="7"/>
      <c r="X4" s="18"/>
      <c r="Y4" s="136" t="s">
        <v>23</v>
      </c>
      <c r="Z4" s="7"/>
      <c r="AA4" s="12"/>
    </row>
    <row r="5" spans="1:30" s="1" customFormat="1" x14ac:dyDescent="0.3">
      <c r="A5" s="28"/>
      <c r="B5" s="28"/>
      <c r="C5" s="113" t="s">
        <v>0</v>
      </c>
      <c r="D5" s="114"/>
      <c r="E5" s="115">
        <f>IF('Mar-Apr'!$E$44=0,"",'Mar-Apr'!$E$44+7)</f>
        <v>42847</v>
      </c>
      <c r="F5" s="29"/>
      <c r="G5" s="28"/>
      <c r="H5" s="28"/>
      <c r="I5" s="28"/>
      <c r="J5" s="28"/>
      <c r="K5" s="28"/>
      <c r="L5" s="28"/>
      <c r="M5" s="28"/>
      <c r="N5" s="28"/>
      <c r="O5" s="28"/>
      <c r="P5" s="28"/>
      <c r="Q5" s="86"/>
      <c r="R5" s="86"/>
      <c r="S5" s="2"/>
      <c r="T5" s="11"/>
      <c r="U5" s="6"/>
      <c r="V5" s="7"/>
      <c r="W5" s="7"/>
      <c r="X5" s="7"/>
      <c r="Y5" s="136" t="s">
        <v>24</v>
      </c>
      <c r="Z5" s="7"/>
      <c r="AA5" s="12"/>
      <c r="AB5" s="2"/>
      <c r="AC5" s="2"/>
      <c r="AD5" s="2"/>
    </row>
    <row r="6" spans="1:30" x14ac:dyDescent="0.3">
      <c r="A6" s="28"/>
      <c r="B6" s="28"/>
      <c r="C6" s="113" t="s">
        <v>1</v>
      </c>
      <c r="D6" s="114"/>
      <c r="E6" s="116">
        <f>IF('Mar-Apr'!$E$44=0,"",$E$5+6)</f>
        <v>42853</v>
      </c>
      <c r="F6" s="30"/>
      <c r="G6" s="54"/>
      <c r="H6" s="28"/>
      <c r="I6" s="28"/>
      <c r="J6" s="28"/>
      <c r="K6" s="28"/>
      <c r="L6" s="28"/>
      <c r="M6" s="28"/>
      <c r="N6" s="28"/>
      <c r="O6" s="28"/>
      <c r="P6" s="28"/>
      <c r="Q6" s="86"/>
      <c r="R6" s="86"/>
      <c r="T6" s="11"/>
      <c r="U6" s="7"/>
      <c r="V6" s="7"/>
      <c r="W6" s="7"/>
      <c r="X6" s="7"/>
      <c r="Y6" s="136" t="s">
        <v>25</v>
      </c>
      <c r="Z6" s="7"/>
      <c r="AA6" s="12"/>
    </row>
    <row r="7" spans="1:30" x14ac:dyDescent="0.3">
      <c r="A7" s="28"/>
      <c r="B7" s="28"/>
      <c r="C7" s="78" t="s">
        <v>13</v>
      </c>
      <c r="D7" s="78"/>
      <c r="E7" s="31" t="s">
        <v>14</v>
      </c>
      <c r="F7" s="31"/>
      <c r="G7" s="106" t="s">
        <v>15</v>
      </c>
      <c r="H7" s="106"/>
      <c r="I7" s="106" t="s">
        <v>16</v>
      </c>
      <c r="J7" s="106"/>
      <c r="K7" s="106" t="s">
        <v>17</v>
      </c>
      <c r="L7" s="106"/>
      <c r="M7" s="106" t="s">
        <v>18</v>
      </c>
      <c r="N7" s="106"/>
      <c r="O7" s="106" t="s">
        <v>19</v>
      </c>
      <c r="P7" s="106"/>
      <c r="Q7" s="32"/>
      <c r="R7" s="32"/>
      <c r="T7" s="11"/>
      <c r="U7" s="7"/>
      <c r="V7" s="7"/>
      <c r="W7" s="7"/>
      <c r="X7" s="7"/>
      <c r="Y7" s="136" t="s">
        <v>26</v>
      </c>
      <c r="Z7" s="7"/>
      <c r="AA7" s="12"/>
      <c r="AB7" s="173" t="s">
        <v>45</v>
      </c>
      <c r="AC7" s="174"/>
    </row>
    <row r="8" spans="1:30" ht="14.25" thickBot="1" x14ac:dyDescent="0.35">
      <c r="A8" s="28"/>
      <c r="B8" s="28"/>
      <c r="C8" s="112">
        <f>IF('Mar-Apr'!$E44=0,"",'Mar-Apr'!$E44+7)</f>
        <v>42847</v>
      </c>
      <c r="D8" s="111"/>
      <c r="E8" s="110">
        <f>IF('Mar-Apr'!$E44=0,"",'Mar-Apr'!$E44+8)</f>
        <v>42848</v>
      </c>
      <c r="F8" s="111"/>
      <c r="G8" s="110">
        <f>IF('Mar-Apr'!$E44=0,"",'Mar-Apr'!$E44+9)</f>
        <v>42849</v>
      </c>
      <c r="H8" s="111"/>
      <c r="I8" s="110">
        <f>IF('Mar-Apr'!$E44=0,"",'Mar-Apr'!$E44+10)</f>
        <v>42850</v>
      </c>
      <c r="J8" s="111"/>
      <c r="K8" s="110">
        <f>IF('Mar-Apr'!$E44=0,"",'Mar-Apr'!$E44+11)</f>
        <v>42851</v>
      </c>
      <c r="L8" s="111"/>
      <c r="M8" s="110">
        <f>IF('Mar-Apr'!$E44=0,"",'Mar-Apr'!$E44+12)</f>
        <v>42852</v>
      </c>
      <c r="N8" s="111"/>
      <c r="O8" s="110">
        <f>IF('Mar-Apr'!$E44=0,"",'Mar-Apr'!$E44+13)</f>
        <v>42853</v>
      </c>
      <c r="P8" s="111"/>
      <c r="Q8" s="87"/>
      <c r="R8" s="87"/>
      <c r="T8" s="11"/>
      <c r="U8" s="7"/>
      <c r="V8" s="7"/>
      <c r="W8" s="7"/>
      <c r="X8" s="7"/>
      <c r="Y8" s="136" t="s">
        <v>27</v>
      </c>
      <c r="Z8" s="7"/>
      <c r="AA8" s="12"/>
      <c r="AC8" s="20" t="s">
        <v>43</v>
      </c>
      <c r="AD8" s="22" t="s">
        <v>44</v>
      </c>
    </row>
    <row r="9" spans="1:30" ht="14.25" thickBot="1" x14ac:dyDescent="0.35">
      <c r="A9" s="154" t="s">
        <v>2</v>
      </c>
      <c r="B9" s="171"/>
      <c r="C9" s="70"/>
      <c r="D9" s="33" t="s">
        <v>3</v>
      </c>
      <c r="E9" s="70"/>
      <c r="F9" s="34" t="s">
        <v>3</v>
      </c>
      <c r="G9" s="70"/>
      <c r="H9" s="34" t="s">
        <v>3</v>
      </c>
      <c r="I9" s="70"/>
      <c r="J9" s="34" t="s">
        <v>3</v>
      </c>
      <c r="K9" s="70"/>
      <c r="L9" s="34" t="s">
        <v>3</v>
      </c>
      <c r="M9" s="70"/>
      <c r="N9" s="34" t="s">
        <v>3</v>
      </c>
      <c r="O9" s="70"/>
      <c r="P9" s="34" t="s">
        <v>3</v>
      </c>
      <c r="Q9" s="32"/>
      <c r="R9" s="32"/>
      <c r="T9" s="11"/>
      <c r="U9" s="7"/>
      <c r="V9" s="7"/>
      <c r="W9" s="7"/>
      <c r="X9" s="7"/>
      <c r="Y9" s="137" t="s">
        <v>28</v>
      </c>
      <c r="Z9" s="7"/>
      <c r="AA9" s="12"/>
      <c r="AB9" s="135" t="s">
        <v>20</v>
      </c>
      <c r="AC9" s="21" t="s">
        <v>47</v>
      </c>
      <c r="AD9" s="23" t="s">
        <v>46</v>
      </c>
    </row>
    <row r="10" spans="1:30" ht="14.25" thickBot="1" x14ac:dyDescent="0.35">
      <c r="A10" s="152" t="s">
        <v>4</v>
      </c>
      <c r="B10" s="164"/>
      <c r="C10" s="71"/>
      <c r="D10" s="36">
        <f>IF((OR(C10="",C9="")),0,IF((C10&lt;C9),((C10-C9)*24)+24,(C10-C9)*24))</f>
        <v>0</v>
      </c>
      <c r="E10" s="71"/>
      <c r="F10" s="37">
        <f>IF((OR(E10="",E9="")),0,IF((E10&lt;E9),((E10-E9)*24)+24,(E10-E9)*24))</f>
        <v>0</v>
      </c>
      <c r="G10" s="71"/>
      <c r="H10" s="37">
        <f>IF((OR(G10="",G9="")),0,IF((G10&lt;G9),((G10-G9)*24)+24,(G10-G9)*24))</f>
        <v>0</v>
      </c>
      <c r="I10" s="71"/>
      <c r="J10" s="37">
        <f>IF((OR(I10="",I9="")),0,IF((I10&lt;I9),((I10-I9)*24)+24,(I10-I9)*24))</f>
        <v>0</v>
      </c>
      <c r="K10" s="71"/>
      <c r="L10" s="37">
        <f>IF((OR(K10="",K9="")),0,IF((K10&lt;K9),((K10-K9)*24)+24,(K10-K9)*24))</f>
        <v>0</v>
      </c>
      <c r="M10" s="71"/>
      <c r="N10" s="37">
        <f>IF((OR(M10="",M9="")),0,IF((M10&lt;M9),((M10-M9)*24)+24,(M10-M9)*24))</f>
        <v>0</v>
      </c>
      <c r="O10" s="71"/>
      <c r="P10" s="37">
        <f>IF((OR(O10="",O9="")),0,IF((O10&lt;O9),((O10-O9)*24)+24,(O10-O9)*24))</f>
        <v>0</v>
      </c>
      <c r="Q10" s="87"/>
      <c r="R10" s="87"/>
      <c r="T10" s="13"/>
      <c r="U10" s="14"/>
      <c r="V10" s="7"/>
      <c r="W10" s="7"/>
      <c r="X10" s="7"/>
      <c r="Y10" s="137" t="s">
        <v>66</v>
      </c>
      <c r="Z10" s="7"/>
      <c r="AA10" s="12"/>
      <c r="AB10" s="19">
        <v>1</v>
      </c>
      <c r="AC10" s="19">
        <v>0.13</v>
      </c>
      <c r="AD10" s="24">
        <f t="shared" ref="AD10:AD22" si="0">AB10/7</f>
        <v>0.14285714285714285</v>
      </c>
    </row>
    <row r="11" spans="1:30" ht="14.25" thickBot="1" x14ac:dyDescent="0.35">
      <c r="A11" s="38"/>
      <c r="B11" s="39"/>
      <c r="C11" s="40"/>
      <c r="D11" s="41"/>
      <c r="E11" s="55"/>
      <c r="F11" s="41"/>
      <c r="G11" s="55"/>
      <c r="H11" s="41"/>
      <c r="I11" s="55"/>
      <c r="J11" s="41"/>
      <c r="K11" s="55"/>
      <c r="L11" s="41"/>
      <c r="M11" s="55"/>
      <c r="N11" s="41"/>
      <c r="O11" s="55"/>
      <c r="P11" s="41"/>
      <c r="Q11" s="32"/>
      <c r="R11" s="32"/>
      <c r="T11" s="13"/>
      <c r="U11" s="14"/>
      <c r="V11" s="7"/>
      <c r="W11" s="7"/>
      <c r="X11" s="7"/>
      <c r="Y11" s="137" t="s">
        <v>72</v>
      </c>
      <c r="Z11" s="7"/>
      <c r="AA11" s="12"/>
      <c r="AB11" s="19">
        <v>1.5</v>
      </c>
      <c r="AC11" s="19">
        <v>0.2</v>
      </c>
      <c r="AD11" s="24">
        <f t="shared" si="0"/>
        <v>0.21428571428571427</v>
      </c>
    </row>
    <row r="12" spans="1:30" ht="14.25" thickBot="1" x14ac:dyDescent="0.35">
      <c r="A12" s="154" t="s">
        <v>2</v>
      </c>
      <c r="B12" s="155"/>
      <c r="C12" s="70"/>
      <c r="D12" s="33" t="s">
        <v>3</v>
      </c>
      <c r="E12" s="70"/>
      <c r="F12" s="34" t="s">
        <v>3</v>
      </c>
      <c r="G12" s="70"/>
      <c r="H12" s="34" t="s">
        <v>3</v>
      </c>
      <c r="I12" s="70"/>
      <c r="J12" s="34" t="s">
        <v>3</v>
      </c>
      <c r="K12" s="70"/>
      <c r="L12" s="34" t="s">
        <v>3</v>
      </c>
      <c r="M12" s="70"/>
      <c r="N12" s="34" t="s">
        <v>3</v>
      </c>
      <c r="O12" s="70"/>
      <c r="P12" s="34" t="s">
        <v>3</v>
      </c>
      <c r="Q12" s="56" t="s">
        <v>3</v>
      </c>
      <c r="R12" s="43" t="s">
        <v>39</v>
      </c>
      <c r="T12" s="13"/>
      <c r="U12" s="14"/>
      <c r="V12" s="7"/>
      <c r="W12" s="7"/>
      <c r="X12" s="7"/>
      <c r="Y12" s="136" t="s">
        <v>29</v>
      </c>
      <c r="Z12" s="7"/>
      <c r="AA12" s="12"/>
      <c r="AB12" s="19">
        <v>2</v>
      </c>
      <c r="AC12" s="19">
        <v>0.27</v>
      </c>
      <c r="AD12" s="24">
        <f t="shared" si="0"/>
        <v>0.2857142857142857</v>
      </c>
    </row>
    <row r="13" spans="1:30" ht="14.25" thickBot="1" x14ac:dyDescent="0.35">
      <c r="A13" s="156" t="s">
        <v>4</v>
      </c>
      <c r="B13" s="157"/>
      <c r="C13" s="71"/>
      <c r="D13" s="36">
        <f>IF((OR(C13="",C12="")),0,IF((C13&lt;C12),((C13-C12)*24)+24,(C13-C12)*24))</f>
        <v>0</v>
      </c>
      <c r="E13" s="71"/>
      <c r="F13" s="37">
        <f>IF((OR(E13="",E12="")),0,IF((E13&lt;E12),((E13-E12)*24)+24,(E13-E12)*24))</f>
        <v>0</v>
      </c>
      <c r="G13" s="71"/>
      <c r="H13" s="37">
        <f>IF((OR(G13="",G12="")),0,IF((G13&lt;G12),((G13-G12)*24)+24,(G13-G12)*24))</f>
        <v>0</v>
      </c>
      <c r="I13" s="71"/>
      <c r="J13" s="37">
        <f>IF((OR(I13="",I12="")),0,IF((I13&lt;I12),((I13-I12)*24)+24,(I13-I12)*24))</f>
        <v>0</v>
      </c>
      <c r="K13" s="71"/>
      <c r="L13" s="37">
        <f>IF((OR(K13="",K12="")),0,IF((K13&lt;K12),((K13-K12)*24)+24,(K13-K12)*24))</f>
        <v>0</v>
      </c>
      <c r="M13" s="71"/>
      <c r="N13" s="37">
        <f>IF((OR(M13="",M12="")),0,IF((M13&lt;M12),((M13-M12)*24)+24,(M13-M12)*24))</f>
        <v>0</v>
      </c>
      <c r="O13" s="71"/>
      <c r="P13" s="37">
        <f>IF((OR(O13="",O12="")),0,IF((O13&lt;O12),((O13-O12)*24)+24,(O13-O12)*24))</f>
        <v>0</v>
      </c>
      <c r="Q13" s="56" t="s">
        <v>20</v>
      </c>
      <c r="R13" s="88" t="s">
        <v>40</v>
      </c>
      <c r="T13" s="13"/>
      <c r="U13" s="14"/>
      <c r="V13" s="7"/>
      <c r="W13" s="7"/>
      <c r="X13" s="7"/>
      <c r="Y13" s="7"/>
      <c r="Z13" s="7"/>
      <c r="AA13" s="12"/>
      <c r="AB13" s="19">
        <v>2.5</v>
      </c>
      <c r="AC13" s="19">
        <v>0.33</v>
      </c>
      <c r="AD13" s="24">
        <f t="shared" si="0"/>
        <v>0.35714285714285715</v>
      </c>
    </row>
    <row r="14" spans="1:30" ht="14.25" thickBot="1" x14ac:dyDescent="0.35">
      <c r="A14" s="169" t="s">
        <v>5</v>
      </c>
      <c r="B14" s="170"/>
      <c r="C14" s="57">
        <f>IF(OR(ISTEXT(D10)),"Error in C12 or C15",(D10+D13))</f>
        <v>0</v>
      </c>
      <c r="D14" s="58"/>
      <c r="E14" s="59">
        <f>IF(OR(ISTEXT(F10)),"Error in C12 or C15",(F10+F13))</f>
        <v>0</v>
      </c>
      <c r="F14" s="60"/>
      <c r="G14" s="59">
        <f>IF(OR(ISTEXT(H10)),"Error in C12 or C15",(H10+H13))</f>
        <v>0</v>
      </c>
      <c r="H14" s="60"/>
      <c r="I14" s="59">
        <f>IF(OR(ISTEXT(J10)),"Error in C12 or C15",(J10+J13))</f>
        <v>0</v>
      </c>
      <c r="J14" s="60"/>
      <c r="K14" s="59">
        <f>IF(OR(ISTEXT(L10)),"Error in C12 or C15",(L10+L13))</f>
        <v>0</v>
      </c>
      <c r="L14" s="60"/>
      <c r="M14" s="59">
        <f>IF(OR(ISTEXT(N10)),"Error in C12 or C15",(N10+N13))</f>
        <v>0</v>
      </c>
      <c r="N14" s="60"/>
      <c r="O14" s="59">
        <f>IF(OR(ISTEXT(P10)),"Error in C12 or C15",(P10+P13))</f>
        <v>0</v>
      </c>
      <c r="P14" s="60"/>
      <c r="Q14" s="46">
        <f>SUM(C14:P14)</f>
        <v>0</v>
      </c>
      <c r="R14" s="47">
        <v>5</v>
      </c>
      <c r="T14" s="11" t="s">
        <v>22</v>
      </c>
      <c r="U14" s="7" t="s">
        <v>23</v>
      </c>
      <c r="V14" s="7" t="s">
        <v>24</v>
      </c>
      <c r="W14" s="7" t="s">
        <v>25</v>
      </c>
      <c r="X14" s="7" t="s">
        <v>26</v>
      </c>
      <c r="Y14" s="7" t="s">
        <v>27</v>
      </c>
      <c r="Z14" s="7" t="s">
        <v>28</v>
      </c>
      <c r="AA14" s="12" t="s">
        <v>29</v>
      </c>
      <c r="AB14" s="19">
        <v>3</v>
      </c>
      <c r="AC14" s="19">
        <v>0.4</v>
      </c>
      <c r="AD14" s="24">
        <f t="shared" si="0"/>
        <v>0.42857142857142855</v>
      </c>
    </row>
    <row r="15" spans="1:30" ht="14.25" thickBot="1" x14ac:dyDescent="0.35">
      <c r="A15" s="158" t="s">
        <v>21</v>
      </c>
      <c r="B15" s="172"/>
      <c r="C15" s="72"/>
      <c r="D15" s="73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41">
        <f>C15+E15+G15+I15+K15+M15+O15</f>
        <v>0</v>
      </c>
      <c r="R15" s="82" t="s">
        <v>39</v>
      </c>
      <c r="T15" s="11">
        <f>(IF(D15="AL",C15,0))+(IF(F15="AL",E15))+(IF(H15="AL",G15,0))+(IF(J15="AL",I15,0))+(IF(L15="AL",K15,0))+(IF(N15="AL",M15,0))+(IF(P15="AL",O15,0))</f>
        <v>0</v>
      </c>
      <c r="U15" s="7">
        <f>(IF(D15="PH",C15,0))+(IF(F15="PH",E15))+(IF(H15="PH",G15,0))+(IF(J15="PH",I15,0))+(IF(L15="PH",K15,0))+(IF(N15="PH",M15,0))+(IF(P15="PH",O15,0))</f>
        <v>0</v>
      </c>
      <c r="V15" s="7">
        <f>(IF(D15="V",C15,0))+(IF(F15="V",E15))+(IF(H15="V",G15,0))+(IF(J15="V",I15,0))+(IF(L15="V",K15,0))+(IF(N15="V",M15,0))+(IF(P15="V",O15,0))</f>
        <v>0</v>
      </c>
      <c r="W15" s="7">
        <f>(IF(D15="S",C15,0))+(IF(F15="S",E15))+(IF(H15="S",G15,0))+(IF(J15="S",I15,0))+(IF(L15="S",K15,0))+(IF(N15="S",M15,0))+(IF(P15="S",O15,0))</f>
        <v>0</v>
      </c>
      <c r="X15" s="7">
        <f>(IF(D15="SL",C15,0))+(IF(F15="SL",E15))+(IF(H15="SL",G15,0))+(IF(J15="SL",I15,0))+(IF(L15="SL",K15,0))+(IF(N15="SL",M15,0))+(IF(P15="SL",O15,0))</f>
        <v>0</v>
      </c>
      <c r="Y15" s="7">
        <f>(IF(D15="C",C15,0))+(IF(F15="C",E15))+(IF(H15="C",G15,0))+(IF(J15="C",I15,0))+(IF(L15="C",K15,0))+(IF(N15="C",M15,0))+(IF(P15="C",O15,0))</f>
        <v>0</v>
      </c>
      <c r="Z15" s="7">
        <f>(IF(D15="PB",C15,0))+(IF(F15="PB",E15))+(IF(H15="PB",G15,0))+(IF(J15="PB",I15,0))+(IF(L15="PB",K15,0))+(IF(N15="PB",M15,0))+(IF(P15="PB",O15,0))</f>
        <v>0</v>
      </c>
      <c r="AA15" s="12">
        <f>(IF(D15="O",C15,0))+(IF(F15="O",E15))+(IF(H15="O",G15,0))+(IF(J15="O",I15,0))+(IF(L15="O",K15,0))+(IF(N15="O",M15,0))+(IF(P15="O",O15,0))</f>
        <v>0</v>
      </c>
      <c r="AB15" s="19">
        <v>3.5</v>
      </c>
      <c r="AC15" s="19">
        <v>0.47</v>
      </c>
      <c r="AD15" s="24">
        <f t="shared" si="0"/>
        <v>0.5</v>
      </c>
    </row>
    <row r="16" spans="1:30" ht="14.25" thickBot="1" x14ac:dyDescent="0.35">
      <c r="A16" s="158" t="s">
        <v>21</v>
      </c>
      <c r="B16" s="172"/>
      <c r="C16" s="74"/>
      <c r="D16" s="75"/>
      <c r="E16" s="74"/>
      <c r="F16" s="75"/>
      <c r="G16" s="74"/>
      <c r="H16" s="75"/>
      <c r="I16" s="74"/>
      <c r="J16" s="75"/>
      <c r="K16" s="74"/>
      <c r="L16" s="75"/>
      <c r="M16" s="74"/>
      <c r="N16" s="75"/>
      <c r="O16" s="74"/>
      <c r="P16" s="75"/>
      <c r="Q16" s="41">
        <f>C16+E16+G16+I16+K16+M16+O16</f>
        <v>0</v>
      </c>
      <c r="R16" s="82" t="s">
        <v>40</v>
      </c>
      <c r="T16" s="11">
        <f>(IF(D16="AL",C16,0))+(IF(F16="AL",E16))+(IF(H16="AL",G16,0))+(IF(J16="AL",I16,0))+(IF(L16="AL",K16,0))+(IF(N16="AL",M16,0))+(IF(P16="AL",O16,0))</f>
        <v>0</v>
      </c>
      <c r="U16" s="7">
        <f>(IF(D16="PH",C16,0))+(IF(F16="PH",E16))+(IF(H16="PH",G16,0))+(IF(J16="PH",I16,0))+(IF(L16="PH",K16,0))+(IF(N16="PH",M16,0))+(IF(P16="PH",O16,0))</f>
        <v>0</v>
      </c>
      <c r="V16" s="7">
        <f>(IF(D16="V",C16,0))+(IF(F16="V",E16))+(IF(H16="V",G16,0))+(IF(J16="V",I16,0))+(IF(L16="V",K16,0))+(IF(N16="V",M16,0))+(IF(P16="V",O16,0))</f>
        <v>0</v>
      </c>
      <c r="W16" s="7">
        <f>(IF(D16="S",C16,0))+(IF(F16="S",E16))+(IF(H16="S",G16,0))+(IF(J16="S",I16,0))+(IF(L16="S",K16,0))+(IF(N16="S",M16,0))+(IF(P16="S",O16,0))</f>
        <v>0</v>
      </c>
      <c r="X16" s="7">
        <f>(IF(D16="SL",C16,0))+(IF(F16="SL",E16))+(IF(H16="SL",G16,0))+(IF(J16="SL",I16,0))+(IF(L16="SL",K16,0))+(IF(N16="SL",M16,0))+(IF(P16="SL",O16,0))</f>
        <v>0</v>
      </c>
      <c r="Y16" s="7">
        <f>(IF(D16="C",C16,0))+(IF(F16="C",E16))+(IF(H16="C",G16,0))+(IF(J16="C",I16,0))+(IF(L16="C",K16,0))+(IF(N16="C",M16,0))+(IF(P16="C",O16,0))</f>
        <v>0</v>
      </c>
      <c r="Z16" s="7">
        <f>(IF(D16="PB",C16,0))+(IF(F16="PB",E16))+(IF(H16="PB",G16,0))+(IF(J16="PB",I16,0))+(IF(L16="PB",K16,0))+(IF(N16="PB",M16,0))+(IF(P16="PB",O16,0))</f>
        <v>0</v>
      </c>
      <c r="AA16" s="12">
        <f>(IF(D16="O",C16,0))+(IF(F16="O",E16))+(IF(H16="O",G16,0))+(IF(J16="O",I16,0))+(IF(L16="O",K16,0))+(IF(N16="O",M16,0))+(IF(P16="O",O16,0))</f>
        <v>0</v>
      </c>
      <c r="AB16" s="19">
        <v>4</v>
      </c>
      <c r="AC16" s="19">
        <v>0.53</v>
      </c>
      <c r="AD16" s="24">
        <f t="shared" si="0"/>
        <v>0.5714285714285714</v>
      </c>
    </row>
    <row r="17" spans="1:30" ht="14.25" thickBot="1" x14ac:dyDescent="0.35">
      <c r="A17" s="48"/>
      <c r="B17" s="48"/>
      <c r="C17" s="48"/>
      <c r="D17" s="48"/>
      <c r="E17" s="48"/>
      <c r="F17" s="48"/>
      <c r="G17" s="49"/>
      <c r="H17" s="48"/>
      <c r="I17" s="48"/>
      <c r="J17" s="48"/>
      <c r="K17" s="48"/>
      <c r="L17" s="48"/>
      <c r="M17" s="50"/>
      <c r="N17" s="51"/>
      <c r="O17" s="52" t="s">
        <v>42</v>
      </c>
      <c r="P17" s="53"/>
      <c r="Q17" s="83">
        <f>Q14+Q15+Q16</f>
        <v>0</v>
      </c>
      <c r="R17" s="84"/>
      <c r="S17" s="1"/>
      <c r="T17" s="11"/>
      <c r="U17" s="7"/>
      <c r="V17" s="7"/>
      <c r="W17" s="7"/>
      <c r="X17" s="7"/>
      <c r="Y17" s="7"/>
      <c r="Z17" s="7"/>
      <c r="AA17" s="12"/>
      <c r="AB17" s="19">
        <v>4.5</v>
      </c>
      <c r="AC17" s="19">
        <v>0.6</v>
      </c>
      <c r="AD17" s="24">
        <f t="shared" si="0"/>
        <v>0.6428571428571429</v>
      </c>
    </row>
    <row r="18" spans="1:30" s="1" customFormat="1" ht="14.25" thickBot="1" x14ac:dyDescent="0.35">
      <c r="A18" s="28"/>
      <c r="B18" s="28"/>
      <c r="C18" s="113" t="s">
        <v>0</v>
      </c>
      <c r="D18" s="114"/>
      <c r="E18" s="115">
        <f>IF($E$5=0,"",$E$5+7)</f>
        <v>42854</v>
      </c>
      <c r="F18" s="29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86"/>
      <c r="R18" s="86"/>
      <c r="S18" s="2"/>
      <c r="T18" s="11"/>
      <c r="U18" s="7"/>
      <c r="V18" s="7"/>
      <c r="W18" s="7"/>
      <c r="X18" s="7"/>
      <c r="Y18" s="7"/>
      <c r="Z18" s="7"/>
      <c r="AA18" s="12"/>
      <c r="AB18" s="19">
        <v>5</v>
      </c>
      <c r="AC18" s="19">
        <v>0.67</v>
      </c>
      <c r="AD18" s="24">
        <f t="shared" si="0"/>
        <v>0.7142857142857143</v>
      </c>
    </row>
    <row r="19" spans="1:30" ht="14.25" thickBot="1" x14ac:dyDescent="0.35">
      <c r="A19" s="28"/>
      <c r="B19" s="28"/>
      <c r="C19" s="113" t="s">
        <v>1</v>
      </c>
      <c r="D19" s="114"/>
      <c r="E19" s="116">
        <f>IF($E$5=0,"",$E$18+6)</f>
        <v>42860</v>
      </c>
      <c r="F19" s="30"/>
      <c r="G19" s="28" t="s">
        <v>48</v>
      </c>
      <c r="H19" s="28"/>
      <c r="I19" s="28"/>
      <c r="J19" s="28"/>
      <c r="K19" s="28"/>
      <c r="L19" s="28"/>
      <c r="M19" s="28"/>
      <c r="N19" s="28"/>
      <c r="O19" s="28"/>
      <c r="P19" s="28"/>
      <c r="Q19" s="86"/>
      <c r="R19" s="86"/>
      <c r="T19" s="11"/>
      <c r="U19" s="7"/>
      <c r="V19" s="7"/>
      <c r="W19" s="7"/>
      <c r="X19" s="7"/>
      <c r="Y19" s="7"/>
      <c r="Z19" s="7"/>
      <c r="AA19" s="12"/>
      <c r="AB19" s="19">
        <v>5.5</v>
      </c>
      <c r="AC19" s="19">
        <v>0.73</v>
      </c>
      <c r="AD19" s="24">
        <f t="shared" si="0"/>
        <v>0.7857142857142857</v>
      </c>
    </row>
    <row r="20" spans="1:30" ht="14.25" thickBot="1" x14ac:dyDescent="0.35">
      <c r="A20" s="28"/>
      <c r="B20" s="28"/>
      <c r="C20" s="78" t="s">
        <v>13</v>
      </c>
      <c r="D20" s="78"/>
      <c r="E20" s="31" t="s">
        <v>14</v>
      </c>
      <c r="F20" s="31"/>
      <c r="G20" s="106" t="s">
        <v>15</v>
      </c>
      <c r="H20" s="106"/>
      <c r="I20" s="106" t="s">
        <v>16</v>
      </c>
      <c r="J20" s="106"/>
      <c r="K20" s="106" t="s">
        <v>17</v>
      </c>
      <c r="L20" s="106"/>
      <c r="M20" s="106" t="s">
        <v>18</v>
      </c>
      <c r="N20" s="106"/>
      <c r="O20" s="106" t="s">
        <v>19</v>
      </c>
      <c r="P20" s="106"/>
      <c r="Q20" s="32"/>
      <c r="R20" s="32"/>
      <c r="T20" s="11"/>
      <c r="U20" s="7"/>
      <c r="V20" s="7"/>
      <c r="W20" s="7"/>
      <c r="X20" s="7"/>
      <c r="Y20" s="7"/>
      <c r="Z20" s="7"/>
      <c r="AA20" s="12"/>
      <c r="AB20" s="19">
        <v>6</v>
      </c>
      <c r="AC20" s="19">
        <v>0.8</v>
      </c>
      <c r="AD20" s="24">
        <f t="shared" si="0"/>
        <v>0.8571428571428571</v>
      </c>
    </row>
    <row r="21" spans="1:30" ht="14.25" thickBot="1" x14ac:dyDescent="0.35">
      <c r="A21" s="28"/>
      <c r="B21" s="28"/>
      <c r="C21" s="112">
        <f>IF(E5=0,"",E5+7)</f>
        <v>42854</v>
      </c>
      <c r="D21" s="111"/>
      <c r="E21" s="110">
        <f>IF($E5=0,"",$E5+8)</f>
        <v>42855</v>
      </c>
      <c r="F21" s="111"/>
      <c r="G21" s="110">
        <f>IF($E5=0,"",$E5+9)</f>
        <v>42856</v>
      </c>
      <c r="H21" s="111"/>
      <c r="I21" s="110">
        <f>IF($E5=0,"",$E5+10)</f>
        <v>42857</v>
      </c>
      <c r="J21" s="111"/>
      <c r="K21" s="110">
        <f>IF($E5=0,"",$E5+11)</f>
        <v>42858</v>
      </c>
      <c r="L21" s="111"/>
      <c r="M21" s="110">
        <f>IF($E5=0,"",$E5+12)</f>
        <v>42859</v>
      </c>
      <c r="N21" s="111"/>
      <c r="O21" s="110">
        <f>IF($E5=0,"",$E5+13)</f>
        <v>42860</v>
      </c>
      <c r="P21" s="109"/>
      <c r="Q21" s="87"/>
      <c r="R21" s="87"/>
      <c r="T21" s="11"/>
      <c r="U21" s="7"/>
      <c r="V21" s="7"/>
      <c r="W21" s="7"/>
      <c r="X21" s="7"/>
      <c r="Y21" s="7"/>
      <c r="Z21" s="7"/>
      <c r="AA21" s="12"/>
      <c r="AB21" s="19">
        <v>6.5</v>
      </c>
      <c r="AC21" s="19">
        <v>0.87</v>
      </c>
      <c r="AD21" s="24">
        <f t="shared" si="0"/>
        <v>0.9285714285714286</v>
      </c>
    </row>
    <row r="22" spans="1:30" ht="14.25" thickBot="1" x14ac:dyDescent="0.35">
      <c r="A22" s="154" t="s">
        <v>2</v>
      </c>
      <c r="B22" s="155"/>
      <c r="C22" s="70"/>
      <c r="D22" s="33" t="s">
        <v>3</v>
      </c>
      <c r="E22" s="70"/>
      <c r="F22" s="34" t="s">
        <v>3</v>
      </c>
      <c r="G22" s="70"/>
      <c r="H22" s="34" t="s">
        <v>3</v>
      </c>
      <c r="I22" s="70"/>
      <c r="J22" s="34" t="s">
        <v>3</v>
      </c>
      <c r="K22" s="70"/>
      <c r="L22" s="34" t="s">
        <v>3</v>
      </c>
      <c r="M22" s="70"/>
      <c r="N22" s="34" t="s">
        <v>3</v>
      </c>
      <c r="O22" s="70"/>
      <c r="P22" s="34" t="s">
        <v>3</v>
      </c>
      <c r="Q22" s="32"/>
      <c r="R22" s="32"/>
      <c r="T22" s="11"/>
      <c r="U22" s="7"/>
      <c r="V22" s="7"/>
      <c r="W22" s="7"/>
      <c r="X22" s="7"/>
      <c r="Y22" s="7"/>
      <c r="Z22" s="7"/>
      <c r="AA22" s="12"/>
      <c r="AB22" s="19">
        <v>7</v>
      </c>
      <c r="AC22" s="19">
        <v>0.93</v>
      </c>
      <c r="AD22" s="24">
        <f t="shared" si="0"/>
        <v>1</v>
      </c>
    </row>
    <row r="23" spans="1:30" ht="14.25" thickBot="1" x14ac:dyDescent="0.35">
      <c r="A23" s="152" t="s">
        <v>4</v>
      </c>
      <c r="B23" s="153"/>
      <c r="C23" s="71"/>
      <c r="D23" s="36">
        <f>IF((OR(C23="",C22="")),0,IF((C23&lt;C22),((C23-C22)*24)+24,(C23-C22)*24))</f>
        <v>0</v>
      </c>
      <c r="E23" s="71"/>
      <c r="F23" s="37">
        <f>IF((OR(E23="",E22="")),0,IF((E23&lt;E22),((E23-E22)*24)+24,(E23-E22)*24))</f>
        <v>0</v>
      </c>
      <c r="G23" s="71"/>
      <c r="H23" s="37">
        <f>IF((OR(G23="",G22="")),0,IF((G23&lt;G22),((G23-G22)*24)+24,(G23-G22)*24))</f>
        <v>0</v>
      </c>
      <c r="I23" s="71"/>
      <c r="J23" s="37">
        <f>IF((OR(I23="",I22="")),0,IF((I23&lt;I22),((I23-I22)*24)+24,(I23-I22)*24))</f>
        <v>0</v>
      </c>
      <c r="K23" s="71"/>
      <c r="L23" s="37">
        <f>IF((OR(K23="",K22="")),0,IF((K23&lt;K22),((K23-K22)*24)+24,(K23-K22)*24))</f>
        <v>0</v>
      </c>
      <c r="M23" s="71"/>
      <c r="N23" s="37">
        <f>IF((OR(M23="",M22="")),0,IF((M23&lt;M22),((M23-M22)*24)+24,(M23-M22)*24))</f>
        <v>0</v>
      </c>
      <c r="O23" s="71"/>
      <c r="P23" s="37">
        <f>IF((OR(O23="",O22="")),0,IF((O23&lt;O22),((O23-O22)*24)+24,(O23-O22)*24))</f>
        <v>0</v>
      </c>
      <c r="Q23" s="87"/>
      <c r="R23" s="87"/>
      <c r="T23" s="11"/>
      <c r="U23" s="7"/>
      <c r="V23" s="7"/>
      <c r="W23" s="7"/>
      <c r="X23" s="7"/>
      <c r="Y23" s="7"/>
      <c r="Z23" s="7"/>
      <c r="AA23" s="12"/>
      <c r="AB23" s="19">
        <v>7.5</v>
      </c>
      <c r="AC23" s="19">
        <v>1</v>
      </c>
      <c r="AD23" s="25"/>
    </row>
    <row r="24" spans="1:30" ht="14.25" thickBot="1" x14ac:dyDescent="0.35">
      <c r="A24" s="38"/>
      <c r="B24" s="39"/>
      <c r="C24" s="40"/>
      <c r="D24" s="41"/>
      <c r="E24" s="55"/>
      <c r="F24" s="41"/>
      <c r="G24" s="55"/>
      <c r="H24" s="41"/>
      <c r="I24" s="55"/>
      <c r="J24" s="41"/>
      <c r="K24" s="55"/>
      <c r="L24" s="41"/>
      <c r="M24" s="55"/>
      <c r="N24" s="41"/>
      <c r="O24" s="55"/>
      <c r="P24" s="61"/>
      <c r="Q24" s="32"/>
      <c r="R24" s="32"/>
      <c r="T24" s="11"/>
      <c r="U24" s="7"/>
      <c r="V24" s="7"/>
      <c r="W24" s="7"/>
      <c r="X24" s="7"/>
      <c r="Y24" s="7"/>
      <c r="Z24" s="7"/>
      <c r="AA24" s="12"/>
    </row>
    <row r="25" spans="1:30" x14ac:dyDescent="0.3">
      <c r="A25" s="154" t="s">
        <v>2</v>
      </c>
      <c r="B25" s="155"/>
      <c r="C25" s="70"/>
      <c r="D25" s="33" t="s">
        <v>3</v>
      </c>
      <c r="E25" s="70"/>
      <c r="F25" s="34" t="s">
        <v>3</v>
      </c>
      <c r="G25" s="70"/>
      <c r="H25" s="34" t="s">
        <v>3</v>
      </c>
      <c r="I25" s="70"/>
      <c r="J25" s="34" t="s">
        <v>3</v>
      </c>
      <c r="K25" s="70"/>
      <c r="L25" s="34" t="s">
        <v>3</v>
      </c>
      <c r="M25" s="70"/>
      <c r="N25" s="34" t="s">
        <v>3</v>
      </c>
      <c r="O25" s="70"/>
      <c r="P25" s="34" t="s">
        <v>3</v>
      </c>
      <c r="Q25" s="56" t="s">
        <v>3</v>
      </c>
      <c r="R25" s="43" t="s">
        <v>39</v>
      </c>
      <c r="T25" s="11"/>
      <c r="U25" s="7"/>
      <c r="V25" s="7"/>
      <c r="W25" s="7"/>
      <c r="X25" s="7"/>
      <c r="Y25" s="7"/>
      <c r="Z25" s="7"/>
      <c r="AA25" s="12"/>
    </row>
    <row r="26" spans="1:30" ht="14.25" thickBot="1" x14ac:dyDescent="0.35">
      <c r="A26" s="156" t="s">
        <v>4</v>
      </c>
      <c r="B26" s="157"/>
      <c r="C26" s="71"/>
      <c r="D26" s="36">
        <f>IF((OR(C26="",C25="")),0,IF((C26&lt;C25),((C26-C25)*24)+24,(C26-C25)*24))</f>
        <v>0</v>
      </c>
      <c r="E26" s="71"/>
      <c r="F26" s="37">
        <f>IF((OR(E26="",E25="")),0,IF((E26&lt;E25),((E26-E25)*24)+24,(E26-E25)*24))</f>
        <v>0</v>
      </c>
      <c r="G26" s="71"/>
      <c r="H26" s="37">
        <f>IF((OR(G26="",G25="")),0,IF((G26&lt;G25),((G26-G25)*24)+24,(G26-G25)*24))</f>
        <v>0</v>
      </c>
      <c r="I26" s="71"/>
      <c r="J26" s="37">
        <f>IF((OR(I26="",I25="")),0,IF((I26&lt;I25),((I26-I25)*24)+24,(I26-I25)*24))</f>
        <v>0</v>
      </c>
      <c r="K26" s="71"/>
      <c r="L26" s="37">
        <f>IF((OR(K26="",K25="")),0,IF((K26&lt;K25),((K26-K25)*24)+24,(K26-K25)*24))</f>
        <v>0</v>
      </c>
      <c r="M26" s="71"/>
      <c r="N26" s="37">
        <f>IF((OR(M26="",M25="")),0,IF((M26&lt;M25),((M26-M25)*24)+24,(M26-M25)*24))</f>
        <v>0</v>
      </c>
      <c r="O26" s="71"/>
      <c r="P26" s="37">
        <f>IF((OR(O26="",O25="")),0,IF((O26&lt;O25),((O26-O25)*24)+24,(O26-O25)*24))</f>
        <v>0</v>
      </c>
      <c r="Q26" s="56" t="s">
        <v>20</v>
      </c>
      <c r="R26" s="88" t="s">
        <v>40</v>
      </c>
      <c r="T26" s="11"/>
      <c r="U26" s="7"/>
      <c r="V26" s="7"/>
      <c r="W26" s="7"/>
      <c r="X26" s="7"/>
      <c r="Y26" s="7"/>
      <c r="Z26" s="7"/>
      <c r="AA26" s="12"/>
    </row>
    <row r="27" spans="1:30" ht="14.25" thickBot="1" x14ac:dyDescent="0.35">
      <c r="A27" s="169" t="s">
        <v>5</v>
      </c>
      <c r="B27" s="170"/>
      <c r="C27" s="59">
        <f>IF(OR(ISTEXT(D23)),"Error in C12 or C15",(D23+D26))</f>
        <v>0</v>
      </c>
      <c r="D27" s="60"/>
      <c r="E27" s="59">
        <f>IF(OR(ISTEXT(F23)),"Error in C12 or C15",(F23+F26))</f>
        <v>0</v>
      </c>
      <c r="F27" s="60"/>
      <c r="G27" s="59">
        <f>IF(OR(ISTEXT(H23)),"Error in C12 or C15",(H23+H26))</f>
        <v>0</v>
      </c>
      <c r="H27" s="60"/>
      <c r="I27" s="59">
        <f>IF(OR(ISTEXT(J23)),"Error in C12 or C15",(J23+J26))</f>
        <v>0</v>
      </c>
      <c r="J27" s="60"/>
      <c r="K27" s="59">
        <f>IF(OR(ISTEXT(L23)),"Error in C12 or C15",(L23+L26))</f>
        <v>0</v>
      </c>
      <c r="L27" s="60"/>
      <c r="M27" s="59">
        <f>IF(OR(ISTEXT(N23)),"Error in C12 or C15",(N23+N26))</f>
        <v>0</v>
      </c>
      <c r="N27" s="60"/>
      <c r="O27" s="59">
        <f>IF(OR(ISTEXT(P23)),"Error in C12 or C15",(P23+P26))</f>
        <v>0</v>
      </c>
      <c r="P27" s="60"/>
      <c r="Q27" s="46">
        <f>SUM(C27:P27)</f>
        <v>0</v>
      </c>
      <c r="R27" s="47">
        <v>5</v>
      </c>
      <c r="T27" s="11" t="s">
        <v>22</v>
      </c>
      <c r="U27" s="7" t="s">
        <v>23</v>
      </c>
      <c r="V27" s="7" t="s">
        <v>24</v>
      </c>
      <c r="W27" s="7" t="s">
        <v>25</v>
      </c>
      <c r="X27" s="7" t="s">
        <v>26</v>
      </c>
      <c r="Y27" s="7" t="s">
        <v>27</v>
      </c>
      <c r="Z27" s="7" t="s">
        <v>28</v>
      </c>
      <c r="AA27" s="12" t="s">
        <v>29</v>
      </c>
    </row>
    <row r="28" spans="1:30" x14ac:dyDescent="0.3">
      <c r="A28" s="158" t="s">
        <v>21</v>
      </c>
      <c r="B28" s="159"/>
      <c r="C28" s="72"/>
      <c r="D28" s="73"/>
      <c r="E28" s="72"/>
      <c r="F28" s="73"/>
      <c r="G28" s="72"/>
      <c r="H28" s="73"/>
      <c r="I28" s="72"/>
      <c r="J28" s="73"/>
      <c r="K28" s="72"/>
      <c r="L28" s="73"/>
      <c r="M28" s="72"/>
      <c r="N28" s="73"/>
      <c r="O28" s="72"/>
      <c r="P28" s="73"/>
      <c r="Q28" s="41">
        <f>C28+E28+G28+I28+K28+M28+O28</f>
        <v>0</v>
      </c>
      <c r="R28" s="82" t="s">
        <v>39</v>
      </c>
      <c r="T28" s="11">
        <f>(IF(D28="AL",C28,0))+(IF(F28="AL",E28))+(IF(H28="AL",G28,0))+(IF(J28="AL",I28,0))+(IF(L28="AL",K28,0))+(IF(N28="AL",M28,0))+(IF(P28="AL",O28,0))</f>
        <v>0</v>
      </c>
      <c r="U28" s="7">
        <f>(IF(D28="PH",C28,0))+(IF(F28="PH",E28))+(IF(H28="PH",G28,0))+(IF(J28="PH",I28,0))+(IF(L28="PH",K28,0))+(IF(N28="PH",M28,0))+(IF(P28="PH",O28,0))</f>
        <v>0</v>
      </c>
      <c r="V28" s="7">
        <f>(IF(D28="V",C28,0))+(IF(F28="V",E28))+(IF(H28="V",G28,0))+(IF(J28="V",I28,0))+(IF(L28="V",K28,0))+(IF(N28="V",M28,0))+(IF(P28="V",O28,0))</f>
        <v>0</v>
      </c>
      <c r="W28" s="7">
        <f>(IF(D28="S",C28,0))+(IF(F28="S",E28))+(IF(H28="S",G28,0))+(IF(J28="S",I28,0))+(IF(L28="S",K28,0))+(IF(N28="S",M28,0))+(IF(P28="S",O28,0))</f>
        <v>0</v>
      </c>
      <c r="X28" s="7">
        <f>(IF(D28="SL",C28,0))+(IF(F28="SL",E28))+(IF(H28="SL",G28,0))+(IF(J28="SL",I28,0))+(IF(L28="SL",K28,0))+(IF(N28="SL",M28,0))+(IF(P28="SL",O28,0))</f>
        <v>0</v>
      </c>
      <c r="Y28" s="7">
        <f>(IF(D28="C",C28,0))+(IF(F28="C",E28))+(IF(H28="C",G28,0))+(IF(J28="C",I28,0))+(IF(L28="C",K28,0))+(IF(N28="C",M28,0))+(IF(P28="C",O28,0))</f>
        <v>0</v>
      </c>
      <c r="Z28" s="7">
        <f>(IF(D28="PB",C28,0))+(IF(F28="PB",E28))+(IF(H28="PB",G28,0))+(IF(J28="PB",I28,0))+(IF(L28="PB",K28,0))+(IF(N28="PB",M28,0))+(IF(P28="PB",O28,0))</f>
        <v>0</v>
      </c>
      <c r="AA28" s="12">
        <f>(IF(D28="O",C28,0))+(IF(F28="O",E28))+(IF(H28="O",G28,0))+(IF(J28="O",I28,0))+(IF(L28="O",K28,0))+(IF(N28="O",M28,0))+(IF(P28="O",O28,0))</f>
        <v>0</v>
      </c>
    </row>
    <row r="29" spans="1:30" ht="14.25" thickBot="1" x14ac:dyDescent="0.35">
      <c r="A29" s="158" t="s">
        <v>21</v>
      </c>
      <c r="B29" s="159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74"/>
      <c r="N29" s="75"/>
      <c r="O29" s="74"/>
      <c r="P29" s="75"/>
      <c r="Q29" s="41">
        <f>C29+E29+G29+I29+K29+M29+O29</f>
        <v>0</v>
      </c>
      <c r="R29" s="82" t="s">
        <v>40</v>
      </c>
      <c r="T29" s="11">
        <f>(IF(D29="AL",C29,0))+(IF(F29="AL",E29))+(IF(H29="AL",G29,0))+(IF(J29="AL",I29,0))+(IF(L29="AL",K29,0))+(IF(N29="AL",M29,0))+(IF(P29="AL",O29,0))</f>
        <v>0</v>
      </c>
      <c r="U29" s="7">
        <f>(IF(D29="PH",C29,0))+(IF(F29="PH",E29))+(IF(H29="PH",G29,0))+(IF(J29="PH",I29,0))+(IF(L29="PH",K29,0))+(IF(N29="PH",M29,0))+(IF(P29="PH",O29,0))</f>
        <v>0</v>
      </c>
      <c r="V29" s="7">
        <f>(IF(D29="V",C29,0))+(IF(F29="V",E29))+(IF(H29="V",G29,0))+(IF(J29="V",I29,0))+(IF(L29="V",K29,0))+(IF(N29="V",M29,0))+(IF(P29="V",O29,0))</f>
        <v>0</v>
      </c>
      <c r="W29" s="7">
        <f>(IF(D29="S",C29,0))+(IF(F29="S",E29))+(IF(H29="S",G29,0))+(IF(J29="S",I29,0))+(IF(L29="S",K29,0))+(IF(N29="S",M29,0))+(IF(P29="S",O29,0))</f>
        <v>0</v>
      </c>
      <c r="X29" s="7">
        <f>(IF(D29="SL",C29,0))+(IF(F29="SL",E29))+(IF(H29="SL",G29,0))+(IF(J29="SL",I29,0))+(IF(L29="SL",K29,0))+(IF(N29="SL",M29,0))+(IF(P29="SL",O29,0))</f>
        <v>0</v>
      </c>
      <c r="Y29" s="7">
        <f>(IF(D29="C",C29,0))+(IF(F29="C",E29))+(IF(H29="C",G29,0))+(IF(J29="C",I29,0))+(IF(L29="C",K29,0))+(IF(N29="C",M29,0))+(IF(P29="C",O29,0))</f>
        <v>0</v>
      </c>
      <c r="Z29" s="7">
        <f>(IF(D29="PB",C29,0))+(IF(F29="PB",E29))+(IF(H29="PB",G29,0))+(IF(J29="PB",I29,0))+(IF(L29="PB",K29,0))+(IF(N29="PB",M29,0))+(IF(P29="PB",O29,0))</f>
        <v>0</v>
      </c>
      <c r="AA29" s="12">
        <f>(IF(D29="O",C29,0))+(IF(F29="O",E29))+(IF(H29="O",G29,0))+(IF(J29="O",I29,0))+(IF(L29="O",K29,0))+(IF(N29="O",M29,0))+(IF(P29="O",O29,0))</f>
        <v>0</v>
      </c>
    </row>
    <row r="30" spans="1:30" ht="14.25" thickBot="1" x14ac:dyDescent="0.35">
      <c r="A30" s="48"/>
      <c r="B30" s="48"/>
      <c r="C30" s="48"/>
      <c r="D30" s="48"/>
      <c r="E30" s="48"/>
      <c r="F30" s="48"/>
      <c r="G30" s="49"/>
      <c r="H30" s="48"/>
      <c r="I30" s="48"/>
      <c r="J30" s="48"/>
      <c r="K30" s="48"/>
      <c r="L30" s="48"/>
      <c r="M30" s="50"/>
      <c r="N30" s="51"/>
      <c r="O30" s="52" t="s">
        <v>42</v>
      </c>
      <c r="P30" s="53"/>
      <c r="Q30" s="83">
        <f>Q27+Q28+Q29</f>
        <v>0</v>
      </c>
      <c r="R30" s="84"/>
      <c r="S30" s="1"/>
      <c r="T30" s="11"/>
      <c r="U30" s="7"/>
      <c r="V30" s="7"/>
      <c r="W30" s="7"/>
      <c r="X30" s="7"/>
      <c r="Y30" s="7"/>
      <c r="Z30" s="7"/>
      <c r="AA30" s="12"/>
    </row>
    <row r="31" spans="1:30" s="1" customFormat="1" x14ac:dyDescent="0.3">
      <c r="A31" s="28"/>
      <c r="B31" s="28"/>
      <c r="C31" s="113" t="s">
        <v>0</v>
      </c>
      <c r="D31" s="114"/>
      <c r="E31" s="115">
        <f>IF($E18=0,"",$E18+7)</f>
        <v>42861</v>
      </c>
      <c r="F31" s="29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86"/>
      <c r="R31" s="86"/>
      <c r="S31" s="2"/>
      <c r="T31" s="11"/>
      <c r="U31" s="7"/>
      <c r="V31" s="7"/>
      <c r="W31" s="7"/>
      <c r="X31" s="7"/>
      <c r="Y31" s="7"/>
      <c r="Z31" s="7"/>
      <c r="AA31" s="12"/>
    </row>
    <row r="32" spans="1:30" x14ac:dyDescent="0.3">
      <c r="A32" s="28"/>
      <c r="B32" s="28"/>
      <c r="C32" s="113" t="s">
        <v>1</v>
      </c>
      <c r="D32" s="114"/>
      <c r="E32" s="116">
        <f>IF($E5=0,"",$E31+6)</f>
        <v>42867</v>
      </c>
      <c r="F32" s="30"/>
      <c r="G32" s="54"/>
      <c r="H32" s="28"/>
      <c r="I32" s="28"/>
      <c r="J32" s="28"/>
      <c r="K32" s="28"/>
      <c r="L32" s="28"/>
      <c r="M32" s="28"/>
      <c r="N32" s="28"/>
      <c r="O32" s="28"/>
      <c r="P32" s="28"/>
      <c r="Q32" s="86"/>
      <c r="R32" s="86"/>
      <c r="T32" s="11"/>
      <c r="U32" s="7"/>
      <c r="V32" s="7"/>
      <c r="W32" s="7"/>
      <c r="X32" s="7"/>
      <c r="Y32" s="7"/>
      <c r="Z32" s="7"/>
      <c r="AA32" s="12"/>
    </row>
    <row r="33" spans="1:30" x14ac:dyDescent="0.3">
      <c r="A33" s="28"/>
      <c r="B33" s="28"/>
      <c r="C33" s="78" t="s">
        <v>13</v>
      </c>
      <c r="D33" s="78"/>
      <c r="E33" s="31" t="s">
        <v>14</v>
      </c>
      <c r="F33" s="31"/>
      <c r="G33" s="106" t="s">
        <v>15</v>
      </c>
      <c r="H33" s="106"/>
      <c r="I33" s="106" t="s">
        <v>16</v>
      </c>
      <c r="J33" s="106"/>
      <c r="K33" s="106" t="s">
        <v>17</v>
      </c>
      <c r="L33" s="106"/>
      <c r="M33" s="106" t="s">
        <v>18</v>
      </c>
      <c r="N33" s="106"/>
      <c r="O33" s="106" t="s">
        <v>19</v>
      </c>
      <c r="P33" s="106"/>
      <c r="Q33" s="32"/>
      <c r="R33" s="32"/>
      <c r="T33" s="11"/>
      <c r="U33" s="7"/>
      <c r="V33" s="7"/>
      <c r="W33" s="7"/>
      <c r="X33" s="7"/>
      <c r="Y33" s="7"/>
      <c r="Z33" s="7"/>
      <c r="AA33" s="12"/>
    </row>
    <row r="34" spans="1:30" ht="14.25" thickBot="1" x14ac:dyDescent="0.35">
      <c r="A34" s="28"/>
      <c r="B34" s="28"/>
      <c r="C34" s="112">
        <f>IF(E18=0,"",E18+7)</f>
        <v>42861</v>
      </c>
      <c r="D34" s="111"/>
      <c r="E34" s="110">
        <f>IF($E18=0,"",$E18+8)</f>
        <v>42862</v>
      </c>
      <c r="F34" s="111"/>
      <c r="G34" s="110">
        <f>IF($E18=0,"",$E18+9)</f>
        <v>42863</v>
      </c>
      <c r="H34" s="111"/>
      <c r="I34" s="110">
        <f>IF($E18=0,"",$E18+10)</f>
        <v>42864</v>
      </c>
      <c r="J34" s="111"/>
      <c r="K34" s="110">
        <f>IF($E18=0,"",$E18+11)</f>
        <v>42865</v>
      </c>
      <c r="L34" s="111"/>
      <c r="M34" s="110">
        <f>IF($E18=0,"",$E18+12)</f>
        <v>42866</v>
      </c>
      <c r="N34" s="111"/>
      <c r="O34" s="110">
        <f>IF($E18=0,"",$E18+13)</f>
        <v>42867</v>
      </c>
      <c r="P34" s="111"/>
      <c r="Q34" s="87"/>
      <c r="R34" s="87"/>
      <c r="T34" s="11"/>
      <c r="U34" s="7"/>
      <c r="V34" s="7"/>
      <c r="W34" s="7"/>
      <c r="X34" s="7"/>
      <c r="Y34" s="7"/>
      <c r="Z34" s="7"/>
      <c r="AA34" s="12"/>
    </row>
    <row r="35" spans="1:30" x14ac:dyDescent="0.3">
      <c r="A35" s="154" t="s">
        <v>2</v>
      </c>
      <c r="B35" s="155"/>
      <c r="C35" s="70"/>
      <c r="D35" s="33" t="s">
        <v>3</v>
      </c>
      <c r="E35" s="70"/>
      <c r="F35" s="34" t="s">
        <v>3</v>
      </c>
      <c r="G35" s="70"/>
      <c r="H35" s="34" t="s">
        <v>3</v>
      </c>
      <c r="I35" s="70"/>
      <c r="J35" s="34" t="s">
        <v>3</v>
      </c>
      <c r="K35" s="70"/>
      <c r="L35" s="34" t="s">
        <v>3</v>
      </c>
      <c r="M35" s="70"/>
      <c r="N35" s="34" t="s">
        <v>3</v>
      </c>
      <c r="O35" s="70"/>
      <c r="P35" s="34" t="s">
        <v>3</v>
      </c>
      <c r="Q35" s="32"/>
      <c r="R35" s="32"/>
      <c r="T35" s="11"/>
      <c r="U35" s="7"/>
      <c r="V35" s="7"/>
      <c r="W35" s="7"/>
      <c r="X35" s="7"/>
      <c r="Y35" s="7"/>
      <c r="Z35" s="7"/>
      <c r="AA35" s="12"/>
    </row>
    <row r="36" spans="1:30" ht="14.25" thickBot="1" x14ac:dyDescent="0.35">
      <c r="A36" s="152" t="s">
        <v>4</v>
      </c>
      <c r="B36" s="153"/>
      <c r="C36" s="71"/>
      <c r="D36" s="36">
        <f>IF((OR(C36="",C35="")),0,IF((C36&lt;C35),((C36-C35)*24)+24,(C36-C35)*24))</f>
        <v>0</v>
      </c>
      <c r="E36" s="71"/>
      <c r="F36" s="37">
        <f>IF((OR(E36="",E35="")),0,IF((E36&lt;E35),((E36-E35)*24)+24,(E36-E35)*24))</f>
        <v>0</v>
      </c>
      <c r="G36" s="71"/>
      <c r="H36" s="37">
        <f>IF((OR(G36="",G35="")),0,IF((G36&lt;G35),((G36-G35)*24)+24,(G36-G35)*24))</f>
        <v>0</v>
      </c>
      <c r="I36" s="71"/>
      <c r="J36" s="37">
        <f>IF((OR(I36="",I35="")),0,IF((I36&lt;I35),((I36-I35)*24)+24,(I36-I35)*24))</f>
        <v>0</v>
      </c>
      <c r="K36" s="71"/>
      <c r="L36" s="37">
        <f>IF((OR(K36="",K35="")),0,IF((K36&lt;K35),((K36-K35)*24)+24,(K36-K35)*24))</f>
        <v>0</v>
      </c>
      <c r="M36" s="71"/>
      <c r="N36" s="37">
        <f>IF((OR(M36="",M35="")),0,IF((M36&lt;M35),((M36-M35)*24)+24,(M36-M35)*24))</f>
        <v>0</v>
      </c>
      <c r="O36" s="71"/>
      <c r="P36" s="37">
        <f>IF((OR(O36="",O35="")),0,IF((O36&lt;O35),((O36-O35)*24)+24,(O36-O35)*24))</f>
        <v>0</v>
      </c>
      <c r="Q36" s="87"/>
      <c r="R36" s="87"/>
      <c r="T36" s="11"/>
      <c r="U36" s="7"/>
      <c r="V36" s="7"/>
      <c r="W36" s="7"/>
      <c r="X36" s="7"/>
      <c r="Y36" s="7"/>
      <c r="Z36" s="7"/>
      <c r="AA36" s="12"/>
    </row>
    <row r="37" spans="1:30" ht="14.25" thickBot="1" x14ac:dyDescent="0.35">
      <c r="A37" s="38"/>
      <c r="B37" s="39"/>
      <c r="C37" s="40"/>
      <c r="D37" s="41"/>
      <c r="E37" s="55"/>
      <c r="F37" s="41"/>
      <c r="G37" s="55"/>
      <c r="H37" s="41"/>
      <c r="I37" s="55"/>
      <c r="J37" s="41"/>
      <c r="K37" s="55"/>
      <c r="L37" s="41"/>
      <c r="M37" s="55"/>
      <c r="N37" s="41"/>
      <c r="O37" s="55"/>
      <c r="P37" s="61"/>
      <c r="Q37" s="32"/>
      <c r="R37" s="32"/>
      <c r="T37" s="11"/>
      <c r="U37" s="7"/>
      <c r="V37" s="7"/>
      <c r="W37" s="7"/>
      <c r="X37" s="7"/>
      <c r="Y37" s="7"/>
      <c r="Z37" s="7"/>
      <c r="AA37" s="12"/>
    </row>
    <row r="38" spans="1:30" x14ac:dyDescent="0.3">
      <c r="A38" s="154" t="s">
        <v>2</v>
      </c>
      <c r="B38" s="155"/>
      <c r="C38" s="70"/>
      <c r="D38" s="33" t="s">
        <v>3</v>
      </c>
      <c r="E38" s="70"/>
      <c r="F38" s="34" t="s">
        <v>3</v>
      </c>
      <c r="G38" s="70"/>
      <c r="H38" s="34" t="s">
        <v>3</v>
      </c>
      <c r="I38" s="70"/>
      <c r="J38" s="34" t="s">
        <v>3</v>
      </c>
      <c r="K38" s="70"/>
      <c r="L38" s="34" t="s">
        <v>3</v>
      </c>
      <c r="M38" s="70"/>
      <c r="N38" s="34" t="s">
        <v>3</v>
      </c>
      <c r="O38" s="70"/>
      <c r="P38" s="34" t="s">
        <v>3</v>
      </c>
      <c r="Q38" s="56" t="s">
        <v>3</v>
      </c>
      <c r="R38" s="43"/>
      <c r="T38" s="11"/>
      <c r="U38" s="7"/>
      <c r="V38" s="7"/>
      <c r="W38" s="7"/>
      <c r="X38" s="7"/>
      <c r="Y38" s="7"/>
      <c r="Z38" s="7"/>
      <c r="AA38" s="12"/>
    </row>
    <row r="39" spans="1:30" ht="14.25" thickBot="1" x14ac:dyDescent="0.35">
      <c r="A39" s="156" t="s">
        <v>4</v>
      </c>
      <c r="B39" s="157"/>
      <c r="C39" s="71"/>
      <c r="D39" s="36">
        <f>IF((OR(C39="",C38="")),0,IF((C39&lt;C38),((C39-C38)*24)+24,(C39-C38)*24))</f>
        <v>0</v>
      </c>
      <c r="E39" s="71"/>
      <c r="F39" s="37">
        <f>IF((OR(E39="",E38="")),0,IF((E39&lt;E38),((E39-E38)*24)+24,(E39-E38)*24))</f>
        <v>0</v>
      </c>
      <c r="G39" s="71"/>
      <c r="H39" s="37">
        <f>IF((OR(G39="",G38="")),0,IF((G39&lt;G38),((G39-G38)*24)+24,(G39-G38)*24))</f>
        <v>0</v>
      </c>
      <c r="I39" s="71"/>
      <c r="J39" s="37">
        <f>IF((OR(I39="",I38="")),0,IF((I39&lt;I38),((I39-I38)*24)+24,(I39-I38)*24))</f>
        <v>0</v>
      </c>
      <c r="K39" s="71"/>
      <c r="L39" s="37">
        <f>IF((OR(K39="",K38="")),0,IF((K39&lt;K38),((K39-K38)*24)+24,(K39-K38)*24))</f>
        <v>0</v>
      </c>
      <c r="M39" s="71"/>
      <c r="N39" s="37">
        <f>IF((OR(M39="",M38="")),0,IF((M39&lt;M38),((M39-M38)*24)+24,(M39-M38)*24))</f>
        <v>0</v>
      </c>
      <c r="O39" s="71"/>
      <c r="P39" s="37">
        <f>IF((OR(O39="",O38="")),0,IF((O39&lt;O38),((O39-O38)*24)+24,(O39-O38)*24))</f>
        <v>0</v>
      </c>
      <c r="Q39" s="56" t="s">
        <v>20</v>
      </c>
      <c r="R39" s="88"/>
      <c r="T39" s="11"/>
      <c r="U39" s="7"/>
      <c r="V39" s="7"/>
      <c r="W39" s="7"/>
      <c r="X39" s="7"/>
      <c r="Y39" s="7"/>
      <c r="Z39" s="7"/>
      <c r="AA39" s="12"/>
    </row>
    <row r="40" spans="1:30" ht="14.25" thickBot="1" x14ac:dyDescent="0.35">
      <c r="A40" s="169" t="s">
        <v>5</v>
      </c>
      <c r="B40" s="170"/>
      <c r="C40" s="59">
        <f>IF(OR(ISTEXT(D36)),"Error in C12 or C15",(D36+D39))</f>
        <v>0</v>
      </c>
      <c r="D40" s="60"/>
      <c r="E40" s="59">
        <f>IF(OR(ISTEXT(F36)),"Error in C12 or C15",(F36+F39))</f>
        <v>0</v>
      </c>
      <c r="F40" s="60"/>
      <c r="G40" s="59">
        <f>IF(OR(ISTEXT(H36)),"Error in C12 or C15",(H36+H39))</f>
        <v>0</v>
      </c>
      <c r="H40" s="60"/>
      <c r="I40" s="59">
        <f>IF(OR(ISTEXT(J36)),"Error in C12 or C15",(J36+J39))</f>
        <v>0</v>
      </c>
      <c r="J40" s="60"/>
      <c r="K40" s="59">
        <f>IF(OR(ISTEXT(L36)),"Error in C12 or C15",(L36+L39))</f>
        <v>0</v>
      </c>
      <c r="L40" s="60"/>
      <c r="M40" s="59">
        <f>IF(OR(ISTEXT(N36)),"Error in C12 or C15",(N36+N39))</f>
        <v>0</v>
      </c>
      <c r="N40" s="60"/>
      <c r="O40" s="59">
        <f>IF(OR(ISTEXT(P36)),"Error in C12 or C15",(P36+P39))</f>
        <v>0</v>
      </c>
      <c r="P40" s="60"/>
      <c r="Q40" s="46">
        <f>SUM(C40:P40)</f>
        <v>0</v>
      </c>
      <c r="R40" s="47"/>
      <c r="T40" s="11" t="s">
        <v>22</v>
      </c>
      <c r="U40" s="7" t="s">
        <v>23</v>
      </c>
      <c r="V40" s="7" t="s">
        <v>24</v>
      </c>
      <c r="W40" s="7" t="s">
        <v>25</v>
      </c>
      <c r="X40" s="7" t="s">
        <v>26</v>
      </c>
      <c r="Y40" s="7" t="s">
        <v>27</v>
      </c>
      <c r="Z40" s="7" t="s">
        <v>28</v>
      </c>
      <c r="AA40" s="12" t="s">
        <v>29</v>
      </c>
    </row>
    <row r="41" spans="1:30" x14ac:dyDescent="0.3">
      <c r="A41" s="158" t="s">
        <v>21</v>
      </c>
      <c r="B41" s="159"/>
      <c r="C41" s="72"/>
      <c r="D41" s="73"/>
      <c r="E41" s="72"/>
      <c r="F41" s="73"/>
      <c r="G41" s="72"/>
      <c r="H41" s="73"/>
      <c r="I41" s="72"/>
      <c r="J41" s="73"/>
      <c r="K41" s="72"/>
      <c r="L41" s="73"/>
      <c r="M41" s="72"/>
      <c r="N41" s="73"/>
      <c r="O41" s="72"/>
      <c r="P41" s="73"/>
      <c r="Q41" s="41">
        <f>C41+E41+G41+I41+K41+M41+O41</f>
        <v>0</v>
      </c>
      <c r="R41" s="82" t="s">
        <v>39</v>
      </c>
      <c r="T41" s="11">
        <f>(IF(D41="AL",C41,0))+(IF(F41="AL",E41))+(IF(H41="AL",G41,0))+(IF(J41="AL",I41,0))+(IF(L41="AL",K41,0))+(IF(N41="AL",M41,0))+(IF(P41="AL",O41,0))</f>
        <v>0</v>
      </c>
      <c r="U41" s="7">
        <f>(IF(D41="PH",C41,0))+(IF(F41="PH",E41))+(IF(H41="PH",G41,0))+(IF(J41="PH",I41,0))+(IF(L41="PH",K41,0))+(IF(N41="PH",M41,0))+(IF(P41="PH",O41,0))</f>
        <v>0</v>
      </c>
      <c r="V41" s="7">
        <f>(IF(D41="V",C41,0))+(IF(F41="V",E41))+(IF(H41="V",G41,0))+(IF(J41="V",I41,0))+(IF(L41="V",K41,0))+(IF(N41="V",M41,0))+(IF(P41="V",O41,0))</f>
        <v>0</v>
      </c>
      <c r="W41" s="7">
        <f>(IF(D41="S",C41,0))+(IF(F41="S",E41))+(IF(H41="S",G41,0))+(IF(J41="S",I41,0))+(IF(L41="S",K41,0))+(IF(N41="S",M41,0))+(IF(P41="S",O41,0))</f>
        <v>0</v>
      </c>
      <c r="X41" s="7">
        <f>(IF(D41="SL",C41,0))+(IF(F41="SL",E41))+(IF(H41="SL",G41,0))+(IF(J41="SL",I41,0))+(IF(L41="SL",K41,0))+(IF(N41="SL",M41,0))+(IF(P41="SL",O41,0))</f>
        <v>0</v>
      </c>
      <c r="Y41" s="7">
        <f>(IF(D41="C",C41,0))+(IF(F41="C",E41))+(IF(H41="C",G41,0))+(IF(J41="C",I41,0))+(IF(L41="C",K41,0))+(IF(N41="C",M41,0))+(IF(P41="C",O41,0))</f>
        <v>0</v>
      </c>
      <c r="Z41" s="7">
        <f>(IF(D41="PB",C41,0))+(IF(F41="PB",E41))+(IF(H41="PB",G41,0))+(IF(J41="PB",I41,0))+(IF(L41="PB",K41,0))+(IF(N41="PB",M41,0))+(IF(P41="PB",O41,0))</f>
        <v>0</v>
      </c>
      <c r="AA41" s="12">
        <f>(IF(D41="O",C41,0))+(IF(F41="O",E41))+(IF(H41="O",G41,0))+(IF(J41="O",I41,0))+(IF(L41="O",K41,0))+(IF(N41="O",M41,0))+(IF(P41="O",O41,0))</f>
        <v>0</v>
      </c>
    </row>
    <row r="42" spans="1:30" ht="14.25" thickBot="1" x14ac:dyDescent="0.35">
      <c r="A42" s="158" t="s">
        <v>21</v>
      </c>
      <c r="B42" s="159"/>
      <c r="C42" s="74"/>
      <c r="D42" s="75"/>
      <c r="E42" s="74"/>
      <c r="F42" s="75"/>
      <c r="G42" s="74"/>
      <c r="H42" s="75"/>
      <c r="I42" s="74"/>
      <c r="J42" s="75"/>
      <c r="K42" s="74"/>
      <c r="L42" s="75"/>
      <c r="M42" s="74"/>
      <c r="N42" s="75"/>
      <c r="O42" s="74"/>
      <c r="P42" s="75"/>
      <c r="Q42" s="41">
        <f>C42+E42+G42+I42+K42+M42+O42</f>
        <v>0</v>
      </c>
      <c r="R42" s="82" t="s">
        <v>40</v>
      </c>
      <c r="T42" s="11">
        <f>(IF(D42="AL",C42,0))+(IF(F42="AL",E42))+(IF(H42="AL",G42,0))+(IF(J42="AL",I42,0))+(IF(L42="AL",K42,0))+(IF(N42="AL",M42,0))+(IF(P42="AL",O42,0))</f>
        <v>0</v>
      </c>
      <c r="U42" s="7">
        <f>(IF(D42="PH",C42,0))+(IF(F42="PH",E42))+(IF(H42="PH",G42,0))+(IF(J42="PH",I42,0))+(IF(L42="PH",K42,0))+(IF(N42="PH",M42,0))+(IF(P42="PH",O42,0))</f>
        <v>0</v>
      </c>
      <c r="V42" s="7">
        <f>(IF(D42="V",C42,0))+(IF(F42="V",E42))+(IF(H42="V",G42,0))+(IF(J42="V",I42,0))+(IF(L42="V",K42,0))+(IF(N42="V",M42,0))+(IF(P42="V",O42,0))</f>
        <v>0</v>
      </c>
      <c r="W42" s="7">
        <f>(IF(D42="S",C42,0))+(IF(F42="S",E42))+(IF(H42="S",G42,0))+(IF(J42="S",I42,0))+(IF(L42="S",K42,0))+(IF(N42="S",M42,0))+(IF(P42="S",O42,0))</f>
        <v>0</v>
      </c>
      <c r="X42" s="7">
        <f>(IF(D42="SL",C42,0))+(IF(F42="SL",E42))+(IF(H42="SL",G42,0))+(IF(J42="SL",I42,0))+(IF(L42="SL",K42,0))+(IF(N42="SL",M42,0))+(IF(P42="SL",O42,0))</f>
        <v>0</v>
      </c>
      <c r="Y42" s="7">
        <f>(IF(D42="C",C42,0))+(IF(F42="C",E42))+(IF(H42="C",G42,0))+(IF(J42="C",I42,0))+(IF(L42="C",K42,0))+(IF(N42="C",M42,0))+(IF(P42="C",O42,0))</f>
        <v>0</v>
      </c>
      <c r="Z42" s="7">
        <f>(IF(D42="PB",C42,0))+(IF(F42="PB",E42))+(IF(H42="PB",G42,0))+(IF(J42="PB",I42,0))+(IF(L42="PB",K42,0))+(IF(N42="PB",M42,0))+(IF(P42="PB",O42,0))</f>
        <v>0</v>
      </c>
      <c r="AA42" s="12">
        <f>(IF(D42="O",C42,0))+(IF(F42="O",E42))+(IF(H42="O",G42,0))+(IF(J42="O",I42,0))+(IF(L42="O",K42,0))+(IF(N42="O",M42,0))+(IF(P42="O",O42,0))</f>
        <v>0</v>
      </c>
    </row>
    <row r="43" spans="1:30" ht="14.25" thickBot="1" x14ac:dyDescent="0.35">
      <c r="A43" s="48"/>
      <c r="B43" s="48"/>
      <c r="C43" s="48"/>
      <c r="D43" s="48"/>
      <c r="E43" s="48"/>
      <c r="F43" s="48"/>
      <c r="G43" s="49"/>
      <c r="H43" s="48"/>
      <c r="I43" s="48"/>
      <c r="J43" s="48"/>
      <c r="K43" s="48"/>
      <c r="L43" s="48"/>
      <c r="M43" s="50"/>
      <c r="N43" s="51"/>
      <c r="O43" s="52" t="s">
        <v>42</v>
      </c>
      <c r="P43" s="53"/>
      <c r="Q43" s="83">
        <f>Q40+Q41+Q42</f>
        <v>0</v>
      </c>
      <c r="R43" s="84"/>
      <c r="S43" s="1"/>
      <c r="T43" s="11"/>
      <c r="U43" s="7"/>
      <c r="V43" s="7"/>
      <c r="W43" s="7"/>
      <c r="X43" s="7"/>
      <c r="Y43" s="7"/>
      <c r="Z43" s="7"/>
      <c r="AA43" s="12"/>
    </row>
    <row r="44" spans="1:30" x14ac:dyDescent="0.3">
      <c r="A44" s="28"/>
      <c r="B44" s="28"/>
      <c r="C44" s="113" t="s">
        <v>0</v>
      </c>
      <c r="D44" s="114"/>
      <c r="E44" s="115">
        <v>42868</v>
      </c>
      <c r="F44" s="29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86"/>
      <c r="R44" s="86"/>
      <c r="T44" s="11"/>
      <c r="U44" s="7"/>
      <c r="V44" s="7"/>
      <c r="W44" s="7"/>
      <c r="X44" s="7"/>
      <c r="Y44" s="7"/>
      <c r="Z44" s="7"/>
      <c r="AA44" s="12"/>
      <c r="AB44" s="1"/>
      <c r="AC44" s="1"/>
      <c r="AD44" s="1"/>
    </row>
    <row r="45" spans="1:30" x14ac:dyDescent="0.3">
      <c r="A45" s="28"/>
      <c r="B45" s="28"/>
      <c r="C45" s="113" t="s">
        <v>1</v>
      </c>
      <c r="D45" s="114"/>
      <c r="E45" s="116">
        <f>IF($E$44=0,"",$E$44+6)</f>
        <v>42874</v>
      </c>
      <c r="F45" s="30"/>
      <c r="G45" s="28" t="s">
        <v>48</v>
      </c>
      <c r="H45" s="28"/>
      <c r="I45" s="28"/>
      <c r="J45" s="28"/>
      <c r="K45" s="28"/>
      <c r="L45" s="28"/>
      <c r="M45" s="28"/>
      <c r="N45" s="28"/>
      <c r="O45" s="28"/>
      <c r="P45" s="28"/>
      <c r="Q45" s="86"/>
      <c r="R45" s="86"/>
      <c r="T45" s="11"/>
      <c r="U45" s="7"/>
      <c r="V45" s="7"/>
      <c r="W45" s="7"/>
      <c r="X45" s="7"/>
      <c r="Y45" s="7"/>
      <c r="Z45" s="7"/>
      <c r="AA45" s="12"/>
    </row>
    <row r="46" spans="1:30" x14ac:dyDescent="0.3">
      <c r="A46" s="28"/>
      <c r="B46" s="28"/>
      <c r="C46" s="78" t="s">
        <v>13</v>
      </c>
      <c r="D46" s="78"/>
      <c r="E46" s="31" t="s">
        <v>14</v>
      </c>
      <c r="F46" s="31"/>
      <c r="G46" s="106" t="s">
        <v>15</v>
      </c>
      <c r="H46" s="106"/>
      <c r="I46" s="106" t="s">
        <v>16</v>
      </c>
      <c r="J46" s="106"/>
      <c r="K46" s="106" t="s">
        <v>17</v>
      </c>
      <c r="L46" s="106"/>
      <c r="M46" s="106" t="s">
        <v>18</v>
      </c>
      <c r="N46" s="106"/>
      <c r="O46" s="106" t="s">
        <v>19</v>
      </c>
      <c r="P46" s="106"/>
      <c r="Q46" s="32"/>
      <c r="R46" s="32"/>
      <c r="T46" s="11"/>
      <c r="U46" s="7"/>
      <c r="V46" s="7"/>
      <c r="W46" s="7"/>
      <c r="X46" s="7"/>
      <c r="Y46" s="7"/>
      <c r="Z46" s="7"/>
      <c r="AA46" s="12"/>
    </row>
    <row r="47" spans="1:30" ht="14.25" thickBot="1" x14ac:dyDescent="0.35">
      <c r="A47" s="28"/>
      <c r="B47" s="28"/>
      <c r="C47" s="110">
        <f>IF($E$44=0,"",$E$44)</f>
        <v>42868</v>
      </c>
      <c r="D47" s="111"/>
      <c r="E47" s="110">
        <f>IF($E$44=0,"",$E$44+1)</f>
        <v>42869</v>
      </c>
      <c r="F47" s="111"/>
      <c r="G47" s="110">
        <f>IF($E$44=0,"",$E$44+2)</f>
        <v>42870</v>
      </c>
      <c r="H47" s="111"/>
      <c r="I47" s="110">
        <f>IF($E$44=0,"",$E$44+3)</f>
        <v>42871</v>
      </c>
      <c r="J47" s="111"/>
      <c r="K47" s="110">
        <f>IF($E$44=0,"",$E$44+4)</f>
        <v>42872</v>
      </c>
      <c r="L47" s="111"/>
      <c r="M47" s="110">
        <f>IF($E$44=0,"",$E$44+5)</f>
        <v>42873</v>
      </c>
      <c r="N47" s="111"/>
      <c r="O47" s="110">
        <f>IF($E$44=0,"",$E$44+6)</f>
        <v>42874</v>
      </c>
      <c r="P47" s="111"/>
      <c r="Q47" s="87"/>
      <c r="R47" s="87"/>
      <c r="T47" s="11"/>
      <c r="U47" s="7"/>
      <c r="V47" s="7"/>
      <c r="W47" s="7"/>
      <c r="X47" s="7"/>
      <c r="Y47" s="7"/>
      <c r="Z47" s="7"/>
      <c r="AA47" s="12"/>
    </row>
    <row r="48" spans="1:30" x14ac:dyDescent="0.3">
      <c r="A48" s="154" t="s">
        <v>2</v>
      </c>
      <c r="B48" s="155"/>
      <c r="C48" s="70"/>
      <c r="D48" s="33" t="s">
        <v>3</v>
      </c>
      <c r="E48" s="70"/>
      <c r="F48" s="34" t="s">
        <v>3</v>
      </c>
      <c r="G48" s="70"/>
      <c r="H48" s="34" t="s">
        <v>3</v>
      </c>
      <c r="I48" s="70"/>
      <c r="J48" s="34" t="s">
        <v>3</v>
      </c>
      <c r="K48" s="70"/>
      <c r="L48" s="34" t="s">
        <v>3</v>
      </c>
      <c r="M48" s="70"/>
      <c r="N48" s="34" t="s">
        <v>3</v>
      </c>
      <c r="O48" s="70"/>
      <c r="P48" s="34" t="s">
        <v>3</v>
      </c>
      <c r="Q48" s="32"/>
      <c r="R48" s="32"/>
      <c r="T48" s="11"/>
      <c r="U48" s="7"/>
      <c r="V48" s="7"/>
      <c r="W48" s="7"/>
      <c r="X48" s="7"/>
      <c r="Y48" s="7"/>
      <c r="Z48" s="7"/>
      <c r="AA48" s="12"/>
    </row>
    <row r="49" spans="1:30" ht="14.25" thickBot="1" x14ac:dyDescent="0.35">
      <c r="A49" s="152" t="s">
        <v>4</v>
      </c>
      <c r="B49" s="153"/>
      <c r="C49" s="71"/>
      <c r="D49" s="36">
        <f>IF((OR(C49="",C48="")),0,IF((C49&lt;C48),((C49-C48)*24)+24,(C49-C48)*24))</f>
        <v>0</v>
      </c>
      <c r="E49" s="71"/>
      <c r="F49" s="37">
        <f>IF((OR(E49="",E48="")),0,IF((E49&lt;E48),((E49-E48)*24)+24,(E49-E48)*24))</f>
        <v>0</v>
      </c>
      <c r="G49" s="71"/>
      <c r="H49" s="37">
        <f>IF((OR(G49="",G48="")),0,IF((G49&lt;G48),((G49-G48)*24)+24,(G49-G48)*24))</f>
        <v>0</v>
      </c>
      <c r="I49" s="71"/>
      <c r="J49" s="37">
        <f>IF((OR(I49="",I48="")),0,IF((I49&lt;I48),((I49-I48)*24)+24,(I49-I48)*24))</f>
        <v>0</v>
      </c>
      <c r="K49" s="71"/>
      <c r="L49" s="37">
        <f>IF((OR(K49="",K48="")),0,IF((K49&lt;K48),((K49-K48)*24)+24,(K49-K48)*24))</f>
        <v>0</v>
      </c>
      <c r="M49" s="71"/>
      <c r="N49" s="37">
        <f>IF((OR(M49="",M48="")),0,IF((M49&lt;M48),((M49-M48)*24)+24,(M49-M48)*24))</f>
        <v>0</v>
      </c>
      <c r="O49" s="71"/>
      <c r="P49" s="37">
        <f>IF((OR(O49="",O48="")),0,IF((O49&lt;O48),((O49-O48)*24)+24,(O49-O48)*24))</f>
        <v>0</v>
      </c>
      <c r="Q49" s="87"/>
      <c r="R49" s="87"/>
      <c r="T49" s="11"/>
      <c r="U49" s="7"/>
      <c r="V49" s="7"/>
      <c r="W49" s="7"/>
      <c r="X49" s="7"/>
      <c r="Y49" s="7"/>
      <c r="Z49" s="7"/>
      <c r="AA49" s="12"/>
    </row>
    <row r="50" spans="1:30" ht="14.25" thickBot="1" x14ac:dyDescent="0.35">
      <c r="A50" s="38"/>
      <c r="B50" s="39"/>
      <c r="C50" s="40"/>
      <c r="D50" s="41"/>
      <c r="E50" s="55"/>
      <c r="F50" s="41"/>
      <c r="G50" s="55"/>
      <c r="H50" s="41"/>
      <c r="I50" s="55"/>
      <c r="J50" s="41"/>
      <c r="K50" s="55"/>
      <c r="L50" s="41"/>
      <c r="M50" s="55"/>
      <c r="N50" s="41"/>
      <c r="O50" s="55"/>
      <c r="P50" s="41"/>
      <c r="Q50" s="32"/>
      <c r="R50" s="32"/>
      <c r="T50" s="11"/>
      <c r="U50" s="7"/>
      <c r="V50" s="7"/>
      <c r="W50" s="7"/>
      <c r="X50" s="7"/>
      <c r="Y50" s="7"/>
      <c r="Z50" s="7"/>
      <c r="AA50" s="12"/>
    </row>
    <row r="51" spans="1:30" x14ac:dyDescent="0.3">
      <c r="A51" s="154" t="s">
        <v>2</v>
      </c>
      <c r="B51" s="155"/>
      <c r="C51" s="70"/>
      <c r="D51" s="33" t="s">
        <v>3</v>
      </c>
      <c r="E51" s="70"/>
      <c r="F51" s="34" t="s">
        <v>3</v>
      </c>
      <c r="G51" s="70"/>
      <c r="H51" s="34" t="s">
        <v>3</v>
      </c>
      <c r="I51" s="70"/>
      <c r="J51" s="34" t="s">
        <v>3</v>
      </c>
      <c r="K51" s="70"/>
      <c r="L51" s="34" t="s">
        <v>3</v>
      </c>
      <c r="M51" s="70"/>
      <c r="N51" s="34" t="s">
        <v>3</v>
      </c>
      <c r="O51" s="70"/>
      <c r="P51" s="34" t="s">
        <v>3</v>
      </c>
      <c r="Q51" s="42" t="s">
        <v>3</v>
      </c>
      <c r="R51" s="43" t="s">
        <v>39</v>
      </c>
      <c r="T51" s="11"/>
      <c r="U51" s="7"/>
      <c r="V51" s="7"/>
      <c r="W51" s="7"/>
      <c r="X51" s="7"/>
      <c r="Y51" s="7"/>
      <c r="Z51" s="7"/>
      <c r="AA51" s="12"/>
    </row>
    <row r="52" spans="1:30" ht="14.25" thickBot="1" x14ac:dyDescent="0.35">
      <c r="A52" s="156" t="s">
        <v>4</v>
      </c>
      <c r="B52" s="157"/>
      <c r="C52" s="71"/>
      <c r="D52" s="36">
        <f>IF((OR(C52="",C51="")),0,IF((C52&lt;C51),((C52-C51)*24)+24,(C52-C51)*24))</f>
        <v>0</v>
      </c>
      <c r="E52" s="71"/>
      <c r="F52" s="37">
        <f>IF((OR(E52="",E51="")),0,IF((E52&lt;E51),((E52-E51)*24)+24,(E52-E51)*24))</f>
        <v>0</v>
      </c>
      <c r="G52" s="71"/>
      <c r="H52" s="37">
        <f>IF((OR(G52="",G51="")),0,IF((G52&lt;G51),((G52-G51)*24)+24,(G52-G51)*24))</f>
        <v>0</v>
      </c>
      <c r="I52" s="71"/>
      <c r="J52" s="37">
        <f>IF((OR(I52="",I51="")),0,IF((I52&lt;I51),((I52-I51)*24)+24,(I52-I51)*24))</f>
        <v>0</v>
      </c>
      <c r="K52" s="71"/>
      <c r="L52" s="37">
        <f>IF((OR(K52="",K51="")),0,IF((K52&lt;K51),((K52-K51)*24)+24,(K52-K51)*24))</f>
        <v>0</v>
      </c>
      <c r="M52" s="71"/>
      <c r="N52" s="37">
        <f>IF((OR(M52="",M51="")),0,IF((M52&lt;M51),((M52-M51)*24)+24,(M52-M51)*24))</f>
        <v>0</v>
      </c>
      <c r="O52" s="71"/>
      <c r="P52" s="37">
        <f>IF((OR(O52="",O51="")),0,IF((O52&lt;O51),((O52-O51)*24)+24,(O52-O51)*24))</f>
        <v>0</v>
      </c>
      <c r="Q52" s="42" t="s">
        <v>20</v>
      </c>
      <c r="R52" s="88" t="s">
        <v>40</v>
      </c>
      <c r="T52" s="11"/>
      <c r="U52" s="7"/>
      <c r="V52" s="7"/>
      <c r="W52" s="7"/>
      <c r="X52" s="7"/>
      <c r="Y52" s="7"/>
      <c r="Z52" s="7"/>
      <c r="AA52" s="12"/>
    </row>
    <row r="53" spans="1:30" ht="14.25" thickBot="1" x14ac:dyDescent="0.35">
      <c r="A53" s="169" t="s">
        <v>41</v>
      </c>
      <c r="B53" s="170"/>
      <c r="C53" s="44">
        <f>IF(OR(ISTEXT(D49)),"Error in C12 or C15",(D49+D52))</f>
        <v>0</v>
      </c>
      <c r="D53" s="45"/>
      <c r="E53" s="44">
        <f>IF(OR(ISTEXT(F49)),"Error in C12 or C15",(F49+F52))</f>
        <v>0</v>
      </c>
      <c r="F53" s="45"/>
      <c r="G53" s="44">
        <f>IF(OR(ISTEXT(H49)),"Error in C12 or C15",(H49+H52))</f>
        <v>0</v>
      </c>
      <c r="H53" s="45"/>
      <c r="I53" s="44">
        <f>IF(OR(ISTEXT(J49)),"Error in C12 or C15",(J49+J52))</f>
        <v>0</v>
      </c>
      <c r="J53" s="45"/>
      <c r="K53" s="44">
        <f>IF(OR(ISTEXT(L49)),"Error in C12 or C15",(L49+L52))</f>
        <v>0</v>
      </c>
      <c r="L53" s="45"/>
      <c r="M53" s="44">
        <f>IF(OR(ISTEXT(N49)),"Error in C12 or C15",(N49+N52))</f>
        <v>0</v>
      </c>
      <c r="N53" s="45"/>
      <c r="O53" s="44">
        <f>IF(OR(ISTEXT(P49)),"Error in C12 or C15",(P49+P52))</f>
        <v>0</v>
      </c>
      <c r="P53" s="45"/>
      <c r="Q53" s="46">
        <f>SUM(C53:P53)</f>
        <v>0</v>
      </c>
      <c r="R53" s="47"/>
      <c r="T53" s="11" t="s">
        <v>22</v>
      </c>
      <c r="U53" s="7" t="s">
        <v>23</v>
      </c>
      <c r="V53" s="7" t="s">
        <v>24</v>
      </c>
      <c r="W53" s="7" t="s">
        <v>25</v>
      </c>
      <c r="X53" s="7" t="s">
        <v>26</v>
      </c>
      <c r="Y53" s="7" t="s">
        <v>27</v>
      </c>
      <c r="Z53" s="7" t="s">
        <v>28</v>
      </c>
      <c r="AA53" s="12" t="s">
        <v>29</v>
      </c>
    </row>
    <row r="54" spans="1:30" x14ac:dyDescent="0.3">
      <c r="A54" s="158" t="s">
        <v>21</v>
      </c>
      <c r="B54" s="159"/>
      <c r="C54" s="72"/>
      <c r="D54" s="73"/>
      <c r="E54" s="72"/>
      <c r="F54" s="73"/>
      <c r="G54" s="72"/>
      <c r="H54" s="73"/>
      <c r="I54" s="72"/>
      <c r="J54" s="73"/>
      <c r="K54" s="72"/>
      <c r="L54" s="73"/>
      <c r="M54" s="72"/>
      <c r="N54" s="73"/>
      <c r="O54" s="72"/>
      <c r="P54" s="73"/>
      <c r="Q54" s="41">
        <f>C54+E54+G54+I54+K54+M54+O54</f>
        <v>0</v>
      </c>
      <c r="R54" s="82" t="s">
        <v>39</v>
      </c>
      <c r="T54" s="11">
        <f>(IF(D54="AL",C54,0))+(IF(F54="AL",E54))+(IF(H54="AL",G54,0))+(IF(J54="AL",I54,0))+(IF(L54="AL",K54,0))+(IF(N54="AL",M54,0))+(IF(P54="AL",O54,0))</f>
        <v>0</v>
      </c>
      <c r="U54" s="7">
        <f>(IF(D54="PH",C54,0))+(IF(F54="PH",E54))+(IF(H54="PH",G54,0))+(IF(J54="PH",I54,0))+(IF(L54="PH",K54,0))+(IF(N54="PH",M54,0))+(IF(P54="PH",O54,0))</f>
        <v>0</v>
      </c>
      <c r="V54" s="7">
        <f>(IF(D54="V",C54,0))+(IF(F54="V",E54))+(IF(H54="V",G54,0))+(IF(J54="V",I54,0))+(IF(L54="V",K54,0))+(IF(N54="V",M54,0))+(IF(P54="V",O54,0))</f>
        <v>0</v>
      </c>
      <c r="W54" s="7">
        <f>(IF(D54="S",C54,0))+(IF(F54="S",E54))+(IF(H54="S",G54,0))+(IF(J54="S",I54,0))+(IF(L54="S",K54,0))+(IF(N54="S",M54,0))+(IF(P54="S",O54,0))</f>
        <v>0</v>
      </c>
      <c r="X54" s="7">
        <f>(IF(D54="SL",C54,0))+(IF(F54="SL",E54))+(IF(H54="SL",G54,0))+(IF(J54="SL",I54,0))+(IF(L54="SL",K54,0))+(IF(N54="SL",M54,0))+(IF(P54="SL",O54,0))</f>
        <v>0</v>
      </c>
      <c r="Y54" s="7">
        <f>(IF(D54="C",C54,0))+(IF(F54="C",E54))+(IF(H54="C",G54,0))+(IF(J54="C",I54,0))+(IF(L54="C",K54,0))+(IF(N54="C",M54,0))+(IF(P54="C",O54,0))</f>
        <v>0</v>
      </c>
      <c r="Z54" s="7">
        <f>(IF(D54="PB",C54,0))+(IF(F54="PB",E54))+(IF(H54="PB",G54,0))+(IF(J54="PB",I54,0))+(IF(L54="PB",K54,0))+(IF(N54="PB",M54,0))+(IF(P54="PB",O54,0))</f>
        <v>0</v>
      </c>
      <c r="AA54" s="12">
        <f>(IF(D54="O",C54,0))+(IF(F54="O",E54))+(IF(H54="O",G54,0))+(IF(J54="O",I54,0))+(IF(L54="O",K54,0))+(IF(N54="O",M54,0))+(IF(P54="O",O54,0))</f>
        <v>0</v>
      </c>
    </row>
    <row r="55" spans="1:30" ht="14.25" thickBot="1" x14ac:dyDescent="0.35">
      <c r="A55" s="158" t="s">
        <v>21</v>
      </c>
      <c r="B55" s="159"/>
      <c r="C55" s="74"/>
      <c r="D55" s="75"/>
      <c r="E55" s="74"/>
      <c r="F55" s="75"/>
      <c r="G55" s="74"/>
      <c r="H55" s="75"/>
      <c r="I55" s="74"/>
      <c r="J55" s="75"/>
      <c r="K55" s="74"/>
      <c r="L55" s="75"/>
      <c r="M55" s="74"/>
      <c r="N55" s="75"/>
      <c r="O55" s="74"/>
      <c r="P55" s="75"/>
      <c r="Q55" s="41">
        <f>C55+E55+G55+I55+K55+M55+O55</f>
        <v>0</v>
      </c>
      <c r="R55" s="82" t="s">
        <v>40</v>
      </c>
      <c r="T55" s="11">
        <f>(IF(D55="AL",C55,0))+(IF(F55="AL",E55))+(IF(H55="AL",G55,0))+(IF(J55="AL",I55,0))+(IF(L55="AL",K55,0))+(IF(N55="AL",M55,0))+(IF(P55="AL",O55,0))</f>
        <v>0</v>
      </c>
      <c r="U55" s="7">
        <f>(IF(D55="PH",C55,0))+(IF(F55="PH",E55))+(IF(H55="PH",G55,0))+(IF(J55="PH",I55,0))+(IF(L55="PH",K55,0))+(IF(N55="PH",M55,0))+(IF(P55="PH",O55,0))</f>
        <v>0</v>
      </c>
      <c r="V55" s="7">
        <f>(IF(D55="V",C55,0))+(IF(F55="V",E55))+(IF(H55="V",G55,0))+(IF(J55="V",I55,0))+(IF(L55="V",K55,0))+(IF(N55="V",M55,0))+(IF(P55="V",O55,0))</f>
        <v>0</v>
      </c>
      <c r="W55" s="7">
        <f>(IF(D55="S",C55,0))+(IF(F55="S",E55))+(IF(H55="S",G55,0))+(IF(J55="S",I55,0))+(IF(L55="S",K55,0))+(IF(N55="S",M55,0))+(IF(P55="S",O55,0))</f>
        <v>0</v>
      </c>
      <c r="X55" s="7">
        <f>(IF(D55="SL",C55,0))+(IF(F55="SL",E55))+(IF(H55="SL",G55,0))+(IF(J55="SL",I55,0))+(IF(L55="SL",K55,0))+(IF(N55="SL",M55,0))+(IF(P55="SL",O55,0))</f>
        <v>0</v>
      </c>
      <c r="Y55" s="7">
        <f>(IF(D55="C",C55,0))+(IF(F55="C",E55))+(IF(H55="C",G55,0))+(IF(J55="C",I55,0))+(IF(L55="C",K55,0))+(IF(N55="C",M55,0))+(IF(P55="C",O55,0))</f>
        <v>0</v>
      </c>
      <c r="Z55" s="7">
        <f>(IF(D55="PB",C55,0))+(IF(F55="PB",E55))+(IF(H55="PB",G55,0))+(IF(J55="PB",I55,0))+(IF(L55="PB",K55,0))+(IF(N55="PB",M55,0))+(IF(P55="PB",O55,0))</f>
        <v>0</v>
      </c>
      <c r="AA55" s="12">
        <f>(IF(D55="O",C55,0))+(IF(F55="O",E55))+(IF(H55="O",G55,0))+(IF(J55="O",I55,0))+(IF(L55="O",K55,0))+(IF(N55="O",M55,0))+(IF(P55="O",O55,0))</f>
        <v>0</v>
      </c>
    </row>
    <row r="56" spans="1:30" ht="14.25" thickBot="1" x14ac:dyDescent="0.35">
      <c r="A56" s="48"/>
      <c r="B56" s="48"/>
      <c r="C56" s="48"/>
      <c r="D56" s="48"/>
      <c r="E56" s="48"/>
      <c r="F56" s="48"/>
      <c r="G56" s="49"/>
      <c r="H56" s="48"/>
      <c r="I56" s="48"/>
      <c r="J56" s="48"/>
      <c r="K56" s="48"/>
      <c r="L56" s="48"/>
      <c r="M56" s="50"/>
      <c r="N56" s="51"/>
      <c r="O56" s="52" t="s">
        <v>42</v>
      </c>
      <c r="P56" s="53"/>
      <c r="Q56" s="83">
        <f>Q53+Q54+Q55</f>
        <v>0</v>
      </c>
      <c r="R56" s="84"/>
      <c r="S56" s="1"/>
      <c r="T56" s="11"/>
      <c r="U56" s="7"/>
      <c r="V56" s="7"/>
      <c r="W56" s="7"/>
      <c r="X56" s="18"/>
      <c r="Y56" s="136"/>
      <c r="Z56" s="7"/>
      <c r="AA56" s="12"/>
    </row>
    <row r="57" spans="1:30" s="1" customFormat="1" ht="14.25" thickBot="1" x14ac:dyDescent="0.35">
      <c r="A57" s="62"/>
      <c r="B57" s="62"/>
      <c r="C57" s="63"/>
      <c r="D57" s="64"/>
      <c r="E57" s="63"/>
      <c r="F57" s="64"/>
      <c r="G57" s="63"/>
      <c r="H57" s="64"/>
      <c r="I57" s="63"/>
      <c r="J57" s="64"/>
      <c r="K57" s="63"/>
      <c r="L57" s="64"/>
      <c r="M57" s="63"/>
      <c r="N57" s="64"/>
      <c r="O57" s="63"/>
      <c r="P57" s="64"/>
      <c r="Q57" s="87"/>
      <c r="R57" s="87"/>
      <c r="S57" s="3"/>
      <c r="T57" s="11"/>
      <c r="U57" s="6"/>
      <c r="V57" s="7"/>
      <c r="W57" s="7"/>
      <c r="X57" s="7"/>
      <c r="Y57" s="136"/>
      <c r="Z57" s="7"/>
      <c r="AA57" s="12"/>
      <c r="AB57" s="2"/>
      <c r="AC57" s="2"/>
      <c r="AD57" s="2"/>
    </row>
    <row r="58" spans="1:30" s="3" customFormat="1" x14ac:dyDescent="0.3">
      <c r="A58" s="26"/>
      <c r="B58" s="65"/>
      <c r="C58" s="175" t="s">
        <v>7</v>
      </c>
      <c r="D58" s="176"/>
      <c r="E58" s="176"/>
      <c r="F58" s="100"/>
      <c r="G58" s="100"/>
      <c r="H58" s="100"/>
      <c r="I58" s="176" t="s">
        <v>8</v>
      </c>
      <c r="J58" s="176"/>
      <c r="K58" s="119" t="s">
        <v>30</v>
      </c>
      <c r="L58" s="100"/>
      <c r="M58" s="119" t="s">
        <v>52</v>
      </c>
      <c r="N58" s="119"/>
      <c r="O58" s="102" t="s">
        <v>51</v>
      </c>
      <c r="P58" s="26"/>
      <c r="Q58" s="85"/>
      <c r="R58" s="89"/>
      <c r="S58" s="2"/>
      <c r="T58" s="11"/>
      <c r="U58" s="7"/>
      <c r="V58" s="7"/>
      <c r="W58" s="7"/>
      <c r="X58" s="7"/>
      <c r="Y58" s="7"/>
      <c r="Z58" s="7"/>
      <c r="AA58" s="12"/>
      <c r="AB58" s="2"/>
      <c r="AC58" s="2"/>
      <c r="AD58" s="2"/>
    </row>
    <row r="59" spans="1:30" x14ac:dyDescent="0.3">
      <c r="A59" s="26"/>
      <c r="B59" s="65"/>
      <c r="C59" s="103"/>
      <c r="D59" s="65"/>
      <c r="E59" s="66" t="s">
        <v>34</v>
      </c>
      <c r="F59" s="99">
        <f>'Mar-Apr'!F62</f>
        <v>0</v>
      </c>
      <c r="G59" s="65"/>
      <c r="H59" s="65"/>
      <c r="I59" s="65"/>
      <c r="J59" s="66" t="s">
        <v>9</v>
      </c>
      <c r="K59" s="65">
        <f>T60</f>
        <v>0</v>
      </c>
      <c r="L59" s="65"/>
      <c r="M59" s="67">
        <f>K59/7.5</f>
        <v>0</v>
      </c>
      <c r="N59" s="65"/>
      <c r="O59" s="104">
        <f>K59/7</f>
        <v>0</v>
      </c>
      <c r="P59" s="26"/>
      <c r="Q59" s="85"/>
      <c r="R59" s="85"/>
      <c r="T59" s="11"/>
      <c r="U59" s="7"/>
      <c r="V59" s="7"/>
      <c r="W59" s="7"/>
      <c r="X59" s="7"/>
      <c r="Y59" s="7"/>
      <c r="Z59" s="7"/>
      <c r="AA59" s="12"/>
    </row>
    <row r="60" spans="1:30" x14ac:dyDescent="0.3">
      <c r="A60" s="26"/>
      <c r="B60" s="65"/>
      <c r="C60" s="103"/>
      <c r="D60" s="65"/>
      <c r="E60" s="66" t="s">
        <v>35</v>
      </c>
      <c r="F60" s="99">
        <f>SUM(R43,R30,R17,R56)</f>
        <v>0</v>
      </c>
      <c r="G60" s="65"/>
      <c r="H60" s="65"/>
      <c r="I60" s="65"/>
      <c r="J60" s="66" t="s">
        <v>10</v>
      </c>
      <c r="K60" s="65">
        <f>U60</f>
        <v>0</v>
      </c>
      <c r="L60" s="65"/>
      <c r="M60" s="67">
        <f t="shared" ref="M60:M64" si="1">K60/7.5</f>
        <v>0</v>
      </c>
      <c r="N60" s="65"/>
      <c r="O60" s="104">
        <f t="shared" ref="O60:O64" si="2">K60/7</f>
        <v>0</v>
      </c>
      <c r="P60" s="26"/>
      <c r="Q60" s="85"/>
      <c r="R60" s="85"/>
      <c r="T60" s="11">
        <f>SUM(T15,T16,T28,T29,T41,T42,T54,T55)</f>
        <v>0</v>
      </c>
      <c r="U60" s="11">
        <f>SUM(U15,U16,U28,U29,U41,U42,U54,U55)</f>
        <v>0</v>
      </c>
      <c r="V60" s="11">
        <f t="shared" ref="V60:AA60" si="3">SUM(V15,V16,V28,V29,V41,V42,V54,V55)</f>
        <v>0</v>
      </c>
      <c r="W60" s="11">
        <f t="shared" si="3"/>
        <v>0</v>
      </c>
      <c r="X60" s="11">
        <f t="shared" si="3"/>
        <v>0</v>
      </c>
      <c r="Y60" s="11">
        <f t="shared" si="3"/>
        <v>0</v>
      </c>
      <c r="Z60" s="11">
        <f t="shared" si="3"/>
        <v>0</v>
      </c>
      <c r="AA60" s="11">
        <f t="shared" si="3"/>
        <v>0</v>
      </c>
    </row>
    <row r="61" spans="1:30" x14ac:dyDescent="0.3">
      <c r="A61" s="26"/>
      <c r="B61" s="65"/>
      <c r="C61" s="103"/>
      <c r="D61" s="65"/>
      <c r="E61" s="66" t="s">
        <v>54</v>
      </c>
      <c r="F61" s="98">
        <f>Y60</f>
        <v>0</v>
      </c>
      <c r="G61" s="65"/>
      <c r="H61" s="65"/>
      <c r="I61" s="65"/>
      <c r="J61" s="66" t="s">
        <v>33</v>
      </c>
      <c r="K61" s="65">
        <f>V60</f>
        <v>0</v>
      </c>
      <c r="L61" s="65"/>
      <c r="M61" s="67">
        <f t="shared" si="1"/>
        <v>0</v>
      </c>
      <c r="N61" s="65"/>
      <c r="O61" s="104">
        <f t="shared" si="2"/>
        <v>0</v>
      </c>
      <c r="P61" s="26"/>
      <c r="Q61" s="85"/>
      <c r="R61" s="85"/>
      <c r="T61" s="15"/>
      <c r="U61" s="16"/>
      <c r="V61" s="16"/>
      <c r="W61" s="16"/>
      <c r="X61" s="16"/>
      <c r="Y61" s="16"/>
      <c r="Z61" s="16"/>
      <c r="AA61" s="17"/>
    </row>
    <row r="62" spans="1:30" x14ac:dyDescent="0.3">
      <c r="A62" s="26"/>
      <c r="B62" s="65"/>
      <c r="C62" s="103"/>
      <c r="D62" s="65"/>
      <c r="E62" s="66" t="s">
        <v>36</v>
      </c>
      <c r="F62" s="99">
        <f>F59+F60-F61</f>
        <v>0</v>
      </c>
      <c r="G62" s="65"/>
      <c r="H62" s="65"/>
      <c r="I62" s="65"/>
      <c r="J62" s="66" t="s">
        <v>32</v>
      </c>
      <c r="K62" s="65">
        <f>W60+X60</f>
        <v>0</v>
      </c>
      <c r="L62" s="65"/>
      <c r="M62" s="67">
        <f t="shared" si="1"/>
        <v>0</v>
      </c>
      <c r="N62" s="65"/>
      <c r="O62" s="104">
        <f t="shared" si="2"/>
        <v>0</v>
      </c>
      <c r="P62" s="26"/>
      <c r="Q62" s="85"/>
      <c r="R62" s="85"/>
      <c r="T62" s="5"/>
      <c r="U62" s="5"/>
      <c r="V62" s="5"/>
      <c r="W62" s="5"/>
      <c r="X62" s="5"/>
      <c r="Y62" s="5"/>
      <c r="Z62" s="5"/>
      <c r="AA62" s="5"/>
    </row>
    <row r="63" spans="1:30" x14ac:dyDescent="0.3">
      <c r="A63" s="26"/>
      <c r="B63" s="65"/>
      <c r="C63" s="103"/>
      <c r="D63" s="65"/>
      <c r="E63" s="65"/>
      <c r="F63" s="65"/>
      <c r="G63" s="65"/>
      <c r="H63" s="65"/>
      <c r="I63" s="65"/>
      <c r="J63" s="66" t="s">
        <v>31</v>
      </c>
      <c r="K63" s="65">
        <f>Z60</f>
        <v>0</v>
      </c>
      <c r="L63" s="65"/>
      <c r="M63" s="67">
        <f t="shared" si="1"/>
        <v>0</v>
      </c>
      <c r="N63" s="65"/>
      <c r="O63" s="104">
        <f t="shared" si="2"/>
        <v>0</v>
      </c>
      <c r="P63" s="26"/>
      <c r="Q63" s="85"/>
      <c r="R63" s="85"/>
      <c r="T63" s="5"/>
      <c r="U63" s="5"/>
      <c r="V63" s="5"/>
      <c r="W63" s="5"/>
      <c r="X63" s="5"/>
      <c r="Y63" s="5"/>
      <c r="Z63" s="5"/>
      <c r="AA63" s="5"/>
    </row>
    <row r="64" spans="1:30" ht="14.25" thickBot="1" x14ac:dyDescent="0.35">
      <c r="A64" s="26"/>
      <c r="B64" s="65"/>
      <c r="C64" s="92"/>
      <c r="D64" s="93"/>
      <c r="E64" s="93"/>
      <c r="F64" s="93"/>
      <c r="G64" s="93"/>
      <c r="H64" s="93"/>
      <c r="I64" s="93"/>
      <c r="J64" s="94" t="s">
        <v>11</v>
      </c>
      <c r="K64" s="93">
        <f>AA60</f>
        <v>0</v>
      </c>
      <c r="L64" s="93"/>
      <c r="M64" s="95">
        <f t="shared" si="1"/>
        <v>0</v>
      </c>
      <c r="N64" s="93"/>
      <c r="O64" s="105">
        <f t="shared" si="2"/>
        <v>0</v>
      </c>
      <c r="P64" s="26"/>
      <c r="Q64" s="85"/>
      <c r="R64" s="85"/>
      <c r="T64" s="5"/>
      <c r="U64" s="5"/>
      <c r="V64" s="5"/>
      <c r="W64" s="5"/>
      <c r="X64" s="5"/>
      <c r="Y64" s="5"/>
      <c r="Z64" s="5"/>
      <c r="AA64" s="5"/>
    </row>
    <row r="65" spans="1:30" x14ac:dyDescent="0.3">
      <c r="A65" s="26"/>
      <c r="B65" s="65"/>
      <c r="C65" s="65"/>
      <c r="D65" s="65"/>
      <c r="E65" s="65"/>
      <c r="F65" s="65"/>
      <c r="G65" s="65"/>
      <c r="H65" s="65"/>
      <c r="I65" s="65"/>
      <c r="J65" s="66"/>
      <c r="K65" s="65"/>
      <c r="L65" s="65"/>
      <c r="M65" s="67"/>
      <c r="N65" s="65"/>
      <c r="O65" s="67"/>
      <c r="P65" s="26"/>
      <c r="Q65" s="85"/>
      <c r="R65" s="85"/>
      <c r="T65" s="5"/>
      <c r="U65" s="5"/>
      <c r="V65" s="5"/>
      <c r="W65" s="5"/>
      <c r="X65" s="5"/>
      <c r="Y65" s="5"/>
      <c r="Z65" s="5"/>
      <c r="AA65" s="5"/>
    </row>
    <row r="66" spans="1:30" ht="14.25" thickBot="1" x14ac:dyDescent="0.35">
      <c r="A66" s="26"/>
      <c r="B66" s="65"/>
      <c r="C66" s="69" t="s">
        <v>49</v>
      </c>
      <c r="D66" s="65"/>
      <c r="E66" s="65"/>
      <c r="F66" s="65"/>
      <c r="G66" s="65"/>
      <c r="H66" s="65"/>
      <c r="I66" s="65"/>
      <c r="J66" s="66"/>
      <c r="K66" s="65"/>
      <c r="L66" s="65"/>
      <c r="M66" s="67"/>
      <c r="N66" s="65"/>
      <c r="O66" s="65"/>
      <c r="P66" s="26"/>
      <c r="Q66" s="85"/>
      <c r="R66" s="85"/>
      <c r="T66" s="5"/>
      <c r="U66" s="5"/>
      <c r="V66" s="5"/>
      <c r="W66" s="5"/>
      <c r="X66" s="5"/>
      <c r="Y66" s="5"/>
      <c r="Z66" s="5"/>
      <c r="AA66" s="5"/>
    </row>
    <row r="67" spans="1:30" ht="69" customHeight="1" thickBot="1" x14ac:dyDescent="0.35">
      <c r="A67" s="26"/>
      <c r="B67" s="65"/>
      <c r="C67" s="160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2"/>
      <c r="P67" s="26"/>
      <c r="Q67" s="85"/>
      <c r="R67" s="85"/>
      <c r="T67" s="5"/>
      <c r="U67" s="5"/>
      <c r="V67" s="5"/>
      <c r="W67" s="5"/>
      <c r="X67" s="5"/>
      <c r="Y67" s="5"/>
      <c r="Z67" s="5"/>
      <c r="AA67" s="5"/>
    </row>
    <row r="68" spans="1:30" x14ac:dyDescent="0.3">
      <c r="A68" s="26"/>
      <c r="B68" s="26"/>
      <c r="C68" s="26"/>
      <c r="I68" s="65"/>
      <c r="J68" s="26"/>
      <c r="K68" s="26"/>
      <c r="L68" s="26"/>
      <c r="M68" s="26"/>
      <c r="N68" s="26"/>
      <c r="O68" s="26"/>
      <c r="P68" s="26"/>
      <c r="Q68" s="85"/>
      <c r="R68" s="85"/>
      <c r="T68" s="5"/>
      <c r="U68" s="5"/>
      <c r="V68" s="5"/>
      <c r="W68" s="5"/>
      <c r="X68" s="5"/>
      <c r="Y68" s="5"/>
      <c r="Z68" s="5"/>
      <c r="AA68" s="5"/>
    </row>
    <row r="69" spans="1:30" x14ac:dyDescent="0.3">
      <c r="A69" s="26"/>
      <c r="D69" s="27" t="s">
        <v>65</v>
      </c>
      <c r="E69" s="68"/>
      <c r="F69" s="68"/>
      <c r="G69" s="68"/>
      <c r="H69" s="68"/>
      <c r="K69" s="27" t="s">
        <v>12</v>
      </c>
      <c r="L69" s="68"/>
      <c r="M69" s="68"/>
      <c r="N69" s="68"/>
      <c r="O69" s="68"/>
      <c r="P69" s="68"/>
      <c r="Q69" s="85"/>
      <c r="R69" s="85"/>
      <c r="T69" s="5"/>
      <c r="U69" s="5"/>
      <c r="V69" s="5"/>
      <c r="W69" s="5"/>
      <c r="X69" s="5"/>
      <c r="Y69" s="5"/>
      <c r="Z69" s="5"/>
      <c r="AA69" s="5"/>
    </row>
    <row r="70" spans="1:30" x14ac:dyDescent="0.3">
      <c r="A70" s="26"/>
      <c r="B70" s="65"/>
      <c r="C70" s="65"/>
      <c r="D70" s="65"/>
      <c r="E70" s="65"/>
      <c r="F70" s="65"/>
      <c r="G70" s="65"/>
      <c r="H70" s="65"/>
      <c r="I70" s="65"/>
      <c r="J70" s="66"/>
      <c r="K70" s="65"/>
      <c r="L70" s="65"/>
      <c r="M70" s="67"/>
      <c r="N70" s="65"/>
      <c r="O70" s="65"/>
      <c r="P70" s="26"/>
      <c r="Q70" s="85"/>
      <c r="R70" s="85"/>
      <c r="T70" s="5"/>
      <c r="U70" s="5"/>
      <c r="V70" s="5"/>
      <c r="W70" s="5"/>
      <c r="X70" s="5"/>
      <c r="Y70" s="5"/>
      <c r="Z70" s="5"/>
      <c r="AA70" s="5"/>
      <c r="AB70" s="133"/>
      <c r="AC70" s="133"/>
      <c r="AD70" s="134"/>
    </row>
    <row r="71" spans="1:30" x14ac:dyDescent="0.3">
      <c r="T71" s="5"/>
      <c r="U71" s="5"/>
      <c r="V71" s="5"/>
      <c r="W71" s="5"/>
      <c r="X71" s="5"/>
      <c r="Y71" s="5"/>
      <c r="Z71" s="5"/>
      <c r="AA71" s="5"/>
      <c r="AB71" s="3"/>
      <c r="AC71" s="3"/>
      <c r="AD71" s="3"/>
    </row>
  </sheetData>
  <sheetProtection algorithmName="SHA-512" hashValue="BoY7CV9IX88B3lMJBbYLbvRNisumNBflP57XnkBOmkaBudhOO4e/tPY9VrLgO+K9dtoAtzON5+oH0EpWRY6USA==" saltValue="0JuZmHcosuOvcPqmdnNuMA==" spinCount="100000" sheet="1" objects="1" scenarios="1" selectLockedCells="1"/>
  <mergeCells count="36">
    <mergeCell ref="A55:B55"/>
    <mergeCell ref="A49:B49"/>
    <mergeCell ref="A51:B51"/>
    <mergeCell ref="A22:B22"/>
    <mergeCell ref="A23:B23"/>
    <mergeCell ref="A25:B25"/>
    <mergeCell ref="A26:B26"/>
    <mergeCell ref="A27:B27"/>
    <mergeCell ref="C67:O67"/>
    <mergeCell ref="A28:B28"/>
    <mergeCell ref="A29:B29"/>
    <mergeCell ref="A35:B35"/>
    <mergeCell ref="A36:B36"/>
    <mergeCell ref="A38:B38"/>
    <mergeCell ref="A39:B39"/>
    <mergeCell ref="A40:B40"/>
    <mergeCell ref="A41:B41"/>
    <mergeCell ref="A42:B42"/>
    <mergeCell ref="C58:E58"/>
    <mergeCell ref="I58:J58"/>
    <mergeCell ref="A52:B52"/>
    <mergeCell ref="A53:B53"/>
    <mergeCell ref="A54:B54"/>
    <mergeCell ref="A48:B48"/>
    <mergeCell ref="AB7:AC7"/>
    <mergeCell ref="A1:R1"/>
    <mergeCell ref="A2:R2"/>
    <mergeCell ref="B3:F3"/>
    <mergeCell ref="T1:AA1"/>
    <mergeCell ref="A15:B15"/>
    <mergeCell ref="A16:B16"/>
    <mergeCell ref="A9:B9"/>
    <mergeCell ref="A10:B10"/>
    <mergeCell ref="A12:B12"/>
    <mergeCell ref="A13:B13"/>
    <mergeCell ref="A14:B14"/>
  </mergeCells>
  <dataValidations count="3">
    <dataValidation type="list" allowBlank="1" showInputMessage="1" showErrorMessage="1" errorTitle="PTO options" error="Please select from drop-down options" sqref="Y56:Y57">
      <formula1>$Y$17:$Y$25</formula1>
    </dataValidation>
    <dataValidation type="list" allowBlank="1" showInputMessage="1" showErrorMessage="1" errorTitle="PTO options" error="Please select from drop-down options" sqref="Y3:Y12">
      <formula1>$Y$3:$Y$12</formula1>
    </dataValidation>
    <dataValidation type="list" allowBlank="1" showInputMessage="1" showErrorMessage="1" errorTitle="PTO optoins" error="Please select from available paid time off options." sqref="P15:P16 H15:H16 J15:J16 L15:L16 N15:N16 D15:D16 F15:F16 P28:P29 H28:H29 J28:J29 L28:L29 N28:N29 D28:D29 F28:F29 P41:P42 H41:H42 J41:J42 L41:L42 N41:N42 D41:D42 F41:F42 P54:P55 H54:H55 J54:J55 L54:L55 N54:N55 D54:D55 F54:F55">
      <formula1>$Y$3:$Y$12</formula1>
    </dataValidation>
  </dataValidations>
  <pageMargins left="0.7" right="0.7" top="0.75" bottom="0.75" header="0.3" footer="0.3"/>
  <pageSetup scale="67" orientation="portrait" horizontalDpi="4294967294" verticalDpi="4294967294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71"/>
  <sheetViews>
    <sheetView topLeftCell="A31" workbookViewId="0">
      <selection activeCell="C38" sqref="C38"/>
    </sheetView>
  </sheetViews>
  <sheetFormatPr defaultRowHeight="13.5" x14ac:dyDescent="0.3"/>
  <cols>
    <col min="1" max="1" width="9" style="2" customWidth="1"/>
    <col min="2" max="2" width="2.7109375" style="2" customWidth="1"/>
    <col min="3" max="3" width="9.5703125" style="2" customWidth="1"/>
    <col min="4" max="4" width="5.7109375" style="2" customWidth="1"/>
    <col min="5" max="5" width="11" style="2" customWidth="1"/>
    <col min="6" max="6" width="5.7109375" style="2" customWidth="1"/>
    <col min="7" max="7" width="9.85546875" style="2" customWidth="1"/>
    <col min="8" max="8" width="5.7109375" style="2" customWidth="1"/>
    <col min="9" max="9" width="9.28515625" style="2" bestFit="1" customWidth="1"/>
    <col min="10" max="10" width="5.7109375" style="2" customWidth="1"/>
    <col min="11" max="11" width="9.28515625" style="2" bestFit="1" customWidth="1"/>
    <col min="12" max="12" width="5.7109375" style="2" customWidth="1"/>
    <col min="13" max="13" width="9.28515625" style="2" bestFit="1" customWidth="1"/>
    <col min="14" max="14" width="5.7109375" style="2" customWidth="1"/>
    <col min="15" max="15" width="10" style="2" customWidth="1"/>
    <col min="16" max="16" width="5.7109375" style="2" customWidth="1"/>
    <col min="17" max="17" width="6" style="90" bestFit="1" customWidth="1"/>
    <col min="18" max="18" width="8.140625" style="90" customWidth="1"/>
    <col min="19" max="19" width="9.140625" style="2" hidden="1" customWidth="1"/>
    <col min="20" max="20" width="7.28515625" style="4" hidden="1" customWidth="1"/>
    <col min="21" max="27" width="9.140625" style="4" hidden="1" customWidth="1"/>
    <col min="28" max="29" width="9.140625" style="2" hidden="1" customWidth="1"/>
    <col min="30" max="30" width="7" style="2" hidden="1" customWidth="1"/>
    <col min="31" max="16384" width="9.140625" style="2"/>
  </cols>
  <sheetData>
    <row r="1" spans="1:30" ht="16.5" x14ac:dyDescent="0.3">
      <c r="A1" s="163" t="s">
        <v>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3"/>
      <c r="T1" s="166" t="s">
        <v>37</v>
      </c>
      <c r="U1" s="167"/>
      <c r="V1" s="167"/>
      <c r="W1" s="167"/>
      <c r="X1" s="167"/>
      <c r="Y1" s="167"/>
      <c r="Z1" s="167"/>
      <c r="AA1" s="168"/>
    </row>
    <row r="2" spans="1:30" ht="17.25" thickBot="1" x14ac:dyDescent="0.35">
      <c r="A2" s="165" t="s">
        <v>53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T2" s="8"/>
      <c r="U2" s="9"/>
      <c r="V2" s="9"/>
      <c r="W2" s="9"/>
      <c r="X2" s="9"/>
      <c r="Y2" s="9"/>
      <c r="Z2" s="9"/>
      <c r="AA2" s="10"/>
    </row>
    <row r="3" spans="1:30" ht="14.25" thickBot="1" x14ac:dyDescent="0.35">
      <c r="A3" s="27" t="s">
        <v>6</v>
      </c>
      <c r="B3" s="180" t="str">
        <f>'Dec-Jan'!B3:F3</f>
        <v>ENTER YOUR NAME HERE</v>
      </c>
      <c r="C3" s="181"/>
      <c r="D3" s="181"/>
      <c r="E3" s="181"/>
      <c r="F3" s="182"/>
      <c r="G3" s="26"/>
      <c r="H3" s="26"/>
      <c r="I3" s="26"/>
      <c r="J3" s="26"/>
      <c r="K3" s="26"/>
      <c r="L3" s="26"/>
      <c r="M3" s="117" t="s">
        <v>86</v>
      </c>
      <c r="N3" s="26"/>
      <c r="O3" s="26"/>
      <c r="P3" s="26"/>
      <c r="Q3" s="85"/>
      <c r="R3" s="85"/>
      <c r="T3" s="11"/>
      <c r="U3" s="7"/>
      <c r="V3" s="7"/>
      <c r="W3" s="7"/>
      <c r="X3" s="18" t="s">
        <v>38</v>
      </c>
      <c r="Y3" s="136" t="s">
        <v>22</v>
      </c>
      <c r="Z3" s="7"/>
      <c r="AA3" s="12"/>
    </row>
    <row r="4" spans="1:30" x14ac:dyDescent="0.3">
      <c r="A4" s="28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85"/>
      <c r="R4" s="85"/>
      <c r="T4" s="11"/>
      <c r="U4" s="7"/>
      <c r="V4" s="7"/>
      <c r="W4" s="7"/>
      <c r="X4" s="18"/>
      <c r="Y4" s="136" t="s">
        <v>23</v>
      </c>
      <c r="Z4" s="7"/>
      <c r="AA4" s="12"/>
    </row>
    <row r="5" spans="1:30" s="1" customFormat="1" x14ac:dyDescent="0.3">
      <c r="A5" s="28"/>
      <c r="B5" s="28"/>
      <c r="C5" s="113" t="s">
        <v>0</v>
      </c>
      <c r="D5" s="114"/>
      <c r="E5" s="115">
        <f>IF('Apr-May'!$E$44=0,"",'Apr-May'!$E$44+7)</f>
        <v>42875</v>
      </c>
      <c r="F5" s="29"/>
      <c r="G5" s="28"/>
      <c r="H5" s="28"/>
      <c r="I5" s="28"/>
      <c r="J5" s="28"/>
      <c r="K5" s="28"/>
      <c r="L5" s="28"/>
      <c r="M5" s="28"/>
      <c r="N5" s="28"/>
      <c r="O5" s="28"/>
      <c r="P5" s="28"/>
      <c r="Q5" s="86"/>
      <c r="R5" s="86"/>
      <c r="S5" s="2"/>
      <c r="T5" s="11"/>
      <c r="U5" s="6"/>
      <c r="V5" s="7"/>
      <c r="W5" s="7"/>
      <c r="X5" s="7"/>
      <c r="Y5" s="136" t="s">
        <v>24</v>
      </c>
      <c r="Z5" s="7"/>
      <c r="AA5" s="12"/>
      <c r="AB5" s="2"/>
      <c r="AC5" s="2"/>
      <c r="AD5" s="2"/>
    </row>
    <row r="6" spans="1:30" x14ac:dyDescent="0.3">
      <c r="A6" s="28"/>
      <c r="B6" s="28"/>
      <c r="C6" s="113" t="s">
        <v>1</v>
      </c>
      <c r="D6" s="114"/>
      <c r="E6" s="116">
        <f>IF('Apr-May'!$E$44=0,"",$E$5+6)</f>
        <v>42881</v>
      </c>
      <c r="F6" s="30"/>
      <c r="G6" s="54"/>
      <c r="H6" s="28"/>
      <c r="I6" s="28"/>
      <c r="J6" s="28"/>
      <c r="K6" s="28"/>
      <c r="L6" s="28"/>
      <c r="M6" s="28"/>
      <c r="N6" s="28"/>
      <c r="O6" s="28"/>
      <c r="P6" s="28"/>
      <c r="Q6" s="86"/>
      <c r="R6" s="86"/>
      <c r="T6" s="11"/>
      <c r="U6" s="7"/>
      <c r="V6" s="7"/>
      <c r="W6" s="7"/>
      <c r="X6" s="7"/>
      <c r="Y6" s="136" t="s">
        <v>25</v>
      </c>
      <c r="Z6" s="7"/>
      <c r="AA6" s="12"/>
    </row>
    <row r="7" spans="1:30" x14ac:dyDescent="0.3">
      <c r="A7" s="28"/>
      <c r="B7" s="28"/>
      <c r="C7" s="78" t="s">
        <v>13</v>
      </c>
      <c r="D7" s="78"/>
      <c r="E7" s="31" t="s">
        <v>14</v>
      </c>
      <c r="F7" s="31"/>
      <c r="G7" s="106" t="s">
        <v>15</v>
      </c>
      <c r="H7" s="106"/>
      <c r="I7" s="106" t="s">
        <v>16</v>
      </c>
      <c r="J7" s="106"/>
      <c r="K7" s="106" t="s">
        <v>17</v>
      </c>
      <c r="L7" s="106"/>
      <c r="M7" s="106" t="s">
        <v>18</v>
      </c>
      <c r="N7" s="106"/>
      <c r="O7" s="106" t="s">
        <v>19</v>
      </c>
      <c r="P7" s="106"/>
      <c r="Q7" s="32"/>
      <c r="R7" s="32"/>
      <c r="T7" s="11"/>
      <c r="U7" s="7"/>
      <c r="V7" s="7"/>
      <c r="W7" s="7"/>
      <c r="X7" s="7"/>
      <c r="Y7" s="136" t="s">
        <v>26</v>
      </c>
      <c r="Z7" s="7"/>
      <c r="AA7" s="12"/>
      <c r="AB7" s="173" t="s">
        <v>45</v>
      </c>
      <c r="AC7" s="174"/>
    </row>
    <row r="8" spans="1:30" ht="14.25" thickBot="1" x14ac:dyDescent="0.35">
      <c r="A8" s="28"/>
      <c r="B8" s="28"/>
      <c r="C8" s="112">
        <f>IF('Apr-May'!$E44=0,"",'Apr-May'!$E44+7)</f>
        <v>42875</v>
      </c>
      <c r="D8" s="111"/>
      <c r="E8" s="110">
        <f>IF('Apr-May'!$E44=0,"",'Apr-May'!$E44+8)</f>
        <v>42876</v>
      </c>
      <c r="F8" s="111"/>
      <c r="G8" s="110">
        <f>IF('Apr-May'!$E44=0,"",'Apr-May'!$E44+9)</f>
        <v>42877</v>
      </c>
      <c r="H8" s="111"/>
      <c r="I8" s="110">
        <f>IF('Apr-May'!$E44=0,"",'Apr-May'!$E44+10)</f>
        <v>42878</v>
      </c>
      <c r="J8" s="111"/>
      <c r="K8" s="110">
        <f>IF('Apr-May'!$E44=0,"",'Apr-May'!$E44+11)</f>
        <v>42879</v>
      </c>
      <c r="L8" s="111"/>
      <c r="M8" s="110">
        <f>IF('Apr-May'!$E44=0,"",'Apr-May'!$E44+12)</f>
        <v>42880</v>
      </c>
      <c r="N8" s="111"/>
      <c r="O8" s="110">
        <f>IF('Apr-May'!$E44=0,"",'Apr-May'!$E44+13)</f>
        <v>42881</v>
      </c>
      <c r="P8" s="111"/>
      <c r="Q8" s="87"/>
      <c r="R8" s="87"/>
      <c r="T8" s="11"/>
      <c r="U8" s="7"/>
      <c r="V8" s="7"/>
      <c r="W8" s="7"/>
      <c r="X8" s="7"/>
      <c r="Y8" s="136" t="s">
        <v>27</v>
      </c>
      <c r="Z8" s="7"/>
      <c r="AA8" s="12"/>
      <c r="AC8" s="20" t="s">
        <v>43</v>
      </c>
      <c r="AD8" s="22" t="s">
        <v>44</v>
      </c>
    </row>
    <row r="9" spans="1:30" ht="14.25" thickBot="1" x14ac:dyDescent="0.35">
      <c r="A9" s="154" t="s">
        <v>2</v>
      </c>
      <c r="B9" s="171"/>
      <c r="C9" s="70"/>
      <c r="D9" s="33" t="s">
        <v>3</v>
      </c>
      <c r="E9" s="70"/>
      <c r="F9" s="34" t="s">
        <v>3</v>
      </c>
      <c r="G9" s="70"/>
      <c r="H9" s="34" t="s">
        <v>3</v>
      </c>
      <c r="I9" s="70"/>
      <c r="J9" s="34" t="s">
        <v>3</v>
      </c>
      <c r="K9" s="70"/>
      <c r="L9" s="34" t="s">
        <v>3</v>
      </c>
      <c r="M9" s="70"/>
      <c r="N9" s="34" t="s">
        <v>3</v>
      </c>
      <c r="O9" s="70"/>
      <c r="P9" s="34" t="s">
        <v>3</v>
      </c>
      <c r="Q9" s="32"/>
      <c r="R9" s="32"/>
      <c r="T9" s="11"/>
      <c r="U9" s="7"/>
      <c r="V9" s="7"/>
      <c r="W9" s="7"/>
      <c r="X9" s="7"/>
      <c r="Y9" s="137" t="s">
        <v>28</v>
      </c>
      <c r="Z9" s="7"/>
      <c r="AA9" s="12"/>
      <c r="AB9" s="135" t="s">
        <v>20</v>
      </c>
      <c r="AC9" s="21" t="s">
        <v>47</v>
      </c>
      <c r="AD9" s="23" t="s">
        <v>46</v>
      </c>
    </row>
    <row r="10" spans="1:30" ht="14.25" thickBot="1" x14ac:dyDescent="0.35">
      <c r="A10" s="152" t="s">
        <v>4</v>
      </c>
      <c r="B10" s="164"/>
      <c r="C10" s="71"/>
      <c r="D10" s="36">
        <f>IF((OR(C10="",C9="")),0,IF((C10&lt;C9),((C10-C9)*24)+24,(C10-C9)*24))</f>
        <v>0</v>
      </c>
      <c r="E10" s="71"/>
      <c r="F10" s="37">
        <f>IF((OR(E10="",E9="")),0,IF((E10&lt;E9),((E10-E9)*24)+24,(E10-E9)*24))</f>
        <v>0</v>
      </c>
      <c r="G10" s="71"/>
      <c r="H10" s="37">
        <f>IF((OR(G10="",G9="")),0,IF((G10&lt;G9),((G10-G9)*24)+24,(G10-G9)*24))</f>
        <v>0</v>
      </c>
      <c r="I10" s="71"/>
      <c r="J10" s="37">
        <f>IF((OR(I10="",I9="")),0,IF((I10&lt;I9),((I10-I9)*24)+24,(I10-I9)*24))</f>
        <v>0</v>
      </c>
      <c r="K10" s="71"/>
      <c r="L10" s="37">
        <f>IF((OR(K10="",K9="")),0,IF((K10&lt;K9),((K10-K9)*24)+24,(K10-K9)*24))</f>
        <v>0</v>
      </c>
      <c r="M10" s="71"/>
      <c r="N10" s="37">
        <f>IF((OR(M10="",M9="")),0,IF((M10&lt;M9),((M10-M9)*24)+24,(M10-M9)*24))</f>
        <v>0</v>
      </c>
      <c r="O10" s="71"/>
      <c r="P10" s="37">
        <f>IF((OR(O10="",O9="")),0,IF((O10&lt;O9),((O10-O9)*24)+24,(O10-O9)*24))</f>
        <v>0</v>
      </c>
      <c r="Q10" s="87"/>
      <c r="R10" s="87"/>
      <c r="T10" s="13"/>
      <c r="U10" s="14"/>
      <c r="V10" s="7"/>
      <c r="W10" s="7"/>
      <c r="X10" s="7"/>
      <c r="Y10" s="137" t="s">
        <v>66</v>
      </c>
      <c r="Z10" s="7"/>
      <c r="AA10" s="12"/>
      <c r="AB10" s="19">
        <v>1</v>
      </c>
      <c r="AC10" s="19">
        <v>0.13</v>
      </c>
      <c r="AD10" s="24">
        <f t="shared" ref="AD10:AD22" si="0">AB10/7</f>
        <v>0.14285714285714285</v>
      </c>
    </row>
    <row r="11" spans="1:30" ht="14.25" thickBot="1" x14ac:dyDescent="0.35">
      <c r="A11" s="38"/>
      <c r="B11" s="39"/>
      <c r="C11" s="40"/>
      <c r="D11" s="41"/>
      <c r="E11" s="55"/>
      <c r="F11" s="41"/>
      <c r="G11" s="55"/>
      <c r="H11" s="41"/>
      <c r="I11" s="55"/>
      <c r="J11" s="41"/>
      <c r="K11" s="55"/>
      <c r="L11" s="41"/>
      <c r="M11" s="55"/>
      <c r="N11" s="41"/>
      <c r="O11" s="55"/>
      <c r="P11" s="41"/>
      <c r="Q11" s="32"/>
      <c r="R11" s="32"/>
      <c r="T11" s="13"/>
      <c r="U11" s="14"/>
      <c r="V11" s="7"/>
      <c r="W11" s="7"/>
      <c r="X11" s="7"/>
      <c r="Y11" s="137" t="s">
        <v>72</v>
      </c>
      <c r="Z11" s="7"/>
      <c r="AA11" s="12"/>
      <c r="AB11" s="19">
        <v>1.5</v>
      </c>
      <c r="AC11" s="19">
        <v>0.2</v>
      </c>
      <c r="AD11" s="24">
        <f t="shared" si="0"/>
        <v>0.21428571428571427</v>
      </c>
    </row>
    <row r="12" spans="1:30" ht="14.25" thickBot="1" x14ac:dyDescent="0.35">
      <c r="A12" s="154" t="s">
        <v>2</v>
      </c>
      <c r="B12" s="155"/>
      <c r="C12" s="70"/>
      <c r="D12" s="33" t="s">
        <v>3</v>
      </c>
      <c r="E12" s="70"/>
      <c r="F12" s="34" t="s">
        <v>3</v>
      </c>
      <c r="G12" s="70"/>
      <c r="H12" s="34" t="s">
        <v>3</v>
      </c>
      <c r="I12" s="70"/>
      <c r="J12" s="34" t="s">
        <v>3</v>
      </c>
      <c r="K12" s="70"/>
      <c r="L12" s="34" t="s">
        <v>3</v>
      </c>
      <c r="M12" s="70"/>
      <c r="N12" s="34" t="s">
        <v>3</v>
      </c>
      <c r="O12" s="70"/>
      <c r="P12" s="34" t="s">
        <v>3</v>
      </c>
      <c r="Q12" s="56" t="s">
        <v>3</v>
      </c>
      <c r="R12" s="43" t="s">
        <v>39</v>
      </c>
      <c r="T12" s="13"/>
      <c r="U12" s="14"/>
      <c r="V12" s="7"/>
      <c r="W12" s="7"/>
      <c r="X12" s="7"/>
      <c r="Y12" s="136" t="s">
        <v>29</v>
      </c>
      <c r="Z12" s="7"/>
      <c r="AA12" s="12"/>
      <c r="AB12" s="19">
        <v>2</v>
      </c>
      <c r="AC12" s="19">
        <v>0.27</v>
      </c>
      <c r="AD12" s="24">
        <f t="shared" si="0"/>
        <v>0.2857142857142857</v>
      </c>
    </row>
    <row r="13" spans="1:30" ht="14.25" thickBot="1" x14ac:dyDescent="0.35">
      <c r="A13" s="156" t="s">
        <v>4</v>
      </c>
      <c r="B13" s="157"/>
      <c r="C13" s="71"/>
      <c r="D13" s="36">
        <f>IF((OR(C13="",C12="")),0,IF((C13&lt;C12),((C13-C12)*24)+24,(C13-C12)*24))</f>
        <v>0</v>
      </c>
      <c r="E13" s="71"/>
      <c r="F13" s="37">
        <f>IF((OR(E13="",E12="")),0,IF((E13&lt;E12),((E13-E12)*24)+24,(E13-E12)*24))</f>
        <v>0</v>
      </c>
      <c r="G13" s="71"/>
      <c r="H13" s="37">
        <f>IF((OR(G13="",G12="")),0,IF((G13&lt;G12),((G13-G12)*24)+24,(G13-G12)*24))</f>
        <v>0</v>
      </c>
      <c r="I13" s="71"/>
      <c r="J13" s="37">
        <f>IF((OR(I13="",I12="")),0,IF((I13&lt;I12),((I13-I12)*24)+24,(I13-I12)*24))</f>
        <v>0</v>
      </c>
      <c r="K13" s="71"/>
      <c r="L13" s="37">
        <f>IF((OR(K13="",K12="")),0,IF((K13&lt;K12),((K13-K12)*24)+24,(K13-K12)*24))</f>
        <v>0</v>
      </c>
      <c r="M13" s="71"/>
      <c r="N13" s="37">
        <f>IF((OR(M13="",M12="")),0,IF((M13&lt;M12),((M13-M12)*24)+24,(M13-M12)*24))</f>
        <v>0</v>
      </c>
      <c r="O13" s="71"/>
      <c r="P13" s="37">
        <f>IF((OR(O13="",O12="")),0,IF((O13&lt;O12),((O13-O12)*24)+24,(O13-O12)*24))</f>
        <v>0</v>
      </c>
      <c r="Q13" s="56" t="s">
        <v>20</v>
      </c>
      <c r="R13" s="88" t="s">
        <v>40</v>
      </c>
      <c r="T13" s="13"/>
      <c r="U13" s="14"/>
      <c r="V13" s="7"/>
      <c r="W13" s="7"/>
      <c r="X13" s="7"/>
      <c r="Y13" s="7"/>
      <c r="Z13" s="7"/>
      <c r="AA13" s="12"/>
      <c r="AB13" s="19">
        <v>2.5</v>
      </c>
      <c r="AC13" s="19">
        <v>0.33</v>
      </c>
      <c r="AD13" s="24">
        <f t="shared" si="0"/>
        <v>0.35714285714285715</v>
      </c>
    </row>
    <row r="14" spans="1:30" ht="14.25" thickBot="1" x14ac:dyDescent="0.35">
      <c r="A14" s="169" t="s">
        <v>5</v>
      </c>
      <c r="B14" s="170"/>
      <c r="C14" s="57">
        <f>IF(OR(ISTEXT(D10)),"Error in C12 or C15",(D10+D13))</f>
        <v>0</v>
      </c>
      <c r="D14" s="58"/>
      <c r="E14" s="59">
        <f>IF(OR(ISTEXT(F10)),"Error in C12 or C15",(F10+F13))</f>
        <v>0</v>
      </c>
      <c r="F14" s="60"/>
      <c r="G14" s="59">
        <f>IF(OR(ISTEXT(H10)),"Error in C12 or C15",(H10+H13))</f>
        <v>0</v>
      </c>
      <c r="H14" s="60"/>
      <c r="I14" s="59">
        <f>IF(OR(ISTEXT(J10)),"Error in C12 or C15",(J10+J13))</f>
        <v>0</v>
      </c>
      <c r="J14" s="60"/>
      <c r="K14" s="59">
        <f>IF(OR(ISTEXT(L10)),"Error in C12 or C15",(L10+L13))</f>
        <v>0</v>
      </c>
      <c r="L14" s="60"/>
      <c r="M14" s="59">
        <f>IF(OR(ISTEXT(N10)),"Error in C12 or C15",(N10+N13))</f>
        <v>0</v>
      </c>
      <c r="N14" s="60"/>
      <c r="O14" s="59">
        <f>IF(OR(ISTEXT(P10)),"Error in C12 or C15",(P10+P13))</f>
        <v>0</v>
      </c>
      <c r="P14" s="60"/>
      <c r="Q14" s="46">
        <f>SUM(C14:P14)</f>
        <v>0</v>
      </c>
      <c r="R14" s="47">
        <v>5</v>
      </c>
      <c r="T14" s="11" t="s">
        <v>22</v>
      </c>
      <c r="U14" s="7" t="s">
        <v>23</v>
      </c>
      <c r="V14" s="7" t="s">
        <v>24</v>
      </c>
      <c r="W14" s="7" t="s">
        <v>25</v>
      </c>
      <c r="X14" s="7" t="s">
        <v>26</v>
      </c>
      <c r="Y14" s="7" t="s">
        <v>27</v>
      </c>
      <c r="Z14" s="7" t="s">
        <v>28</v>
      </c>
      <c r="AA14" s="12" t="s">
        <v>29</v>
      </c>
      <c r="AB14" s="19">
        <v>3</v>
      </c>
      <c r="AC14" s="19">
        <v>0.4</v>
      </c>
      <c r="AD14" s="24">
        <f t="shared" si="0"/>
        <v>0.42857142857142855</v>
      </c>
    </row>
    <row r="15" spans="1:30" ht="14.25" thickBot="1" x14ac:dyDescent="0.35">
      <c r="A15" s="158" t="s">
        <v>21</v>
      </c>
      <c r="B15" s="172"/>
      <c r="C15" s="72"/>
      <c r="D15" s="73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41">
        <f>C15+E15+G15+I15+K15+M15+O15</f>
        <v>0</v>
      </c>
      <c r="R15" s="82" t="s">
        <v>39</v>
      </c>
      <c r="T15" s="11">
        <f>(IF(D15="AL",C15,0))+(IF(F15="AL",E15))+(IF(H15="AL",G15,0))+(IF(J15="AL",I15,0))+(IF(L15="AL",K15,0))+(IF(N15="AL",M15,0))+(IF(P15="AL",O15,0))</f>
        <v>0</v>
      </c>
      <c r="U15" s="7">
        <f>(IF(D15="PH",C15,0))+(IF(F15="PH",E15))+(IF(H15="PH",G15,0))+(IF(J15="PH",I15,0))+(IF(L15="PH",K15,0))+(IF(N15="PH",M15,0))+(IF(P15="PH",O15,0))</f>
        <v>0</v>
      </c>
      <c r="V15" s="7">
        <f>(IF(D15="V",C15,0))+(IF(F15="V",E15))+(IF(H15="V",G15,0))+(IF(J15="V",I15,0))+(IF(L15="V",K15,0))+(IF(N15="V",M15,0))+(IF(P15="V",O15,0))</f>
        <v>0</v>
      </c>
      <c r="W15" s="7">
        <f>(IF(D15="S",C15,0))+(IF(F15="S",E15))+(IF(H15="S",G15,0))+(IF(J15="S",I15,0))+(IF(L15="S",K15,0))+(IF(N15="S",M15,0))+(IF(P15="S",O15,0))</f>
        <v>0</v>
      </c>
      <c r="X15" s="7">
        <f>(IF(D15="SL",C15,0))+(IF(F15="SL",E15))+(IF(H15="SL",G15,0))+(IF(J15="SL",I15,0))+(IF(L15="SL",K15,0))+(IF(N15="SL",M15,0))+(IF(P15="SL",O15,0))</f>
        <v>0</v>
      </c>
      <c r="Y15" s="7">
        <f>(IF(D15="C",C15,0))+(IF(F15="C",E15))+(IF(H15="C",G15,0))+(IF(J15="C",I15,0))+(IF(L15="C",K15,0))+(IF(N15="C",M15,0))+(IF(P15="C",O15,0))</f>
        <v>0</v>
      </c>
      <c r="Z15" s="7">
        <f>(IF(D15="PB",C15,0))+(IF(F15="PB",E15))+(IF(H15="PB",G15,0))+(IF(J15="PB",I15,0))+(IF(L15="PB",K15,0))+(IF(N15="PB",M15,0))+(IF(P15="PB",O15,0))</f>
        <v>0</v>
      </c>
      <c r="AA15" s="12">
        <f>(IF(D15="O",C15,0))+(IF(F15="O",E15))+(IF(H15="O",G15,0))+(IF(J15="O",I15,0))+(IF(L15="O",K15,0))+(IF(N15="O",M15,0))+(IF(P15="O",O15,0))</f>
        <v>0</v>
      </c>
      <c r="AB15" s="19">
        <v>3.5</v>
      </c>
      <c r="AC15" s="19">
        <v>0.47</v>
      </c>
      <c r="AD15" s="24">
        <f t="shared" si="0"/>
        <v>0.5</v>
      </c>
    </row>
    <row r="16" spans="1:30" ht="14.25" thickBot="1" x14ac:dyDescent="0.35">
      <c r="A16" s="158" t="s">
        <v>21</v>
      </c>
      <c r="B16" s="172"/>
      <c r="C16" s="74"/>
      <c r="D16" s="75"/>
      <c r="E16" s="74"/>
      <c r="F16" s="75"/>
      <c r="G16" s="74"/>
      <c r="H16" s="75"/>
      <c r="I16" s="74"/>
      <c r="J16" s="75"/>
      <c r="K16" s="74"/>
      <c r="L16" s="75"/>
      <c r="M16" s="74"/>
      <c r="N16" s="75"/>
      <c r="O16" s="74"/>
      <c r="P16" s="75"/>
      <c r="Q16" s="41">
        <f>C16+E16+G16+I16+K16+M16+O16</f>
        <v>0</v>
      </c>
      <c r="R16" s="82" t="s">
        <v>40</v>
      </c>
      <c r="T16" s="11">
        <f>(IF(D16="AL",C16,0))+(IF(F16="AL",E16))+(IF(H16="AL",G16,0))+(IF(J16="AL",I16,0))+(IF(L16="AL",K16,0))+(IF(N16="AL",M16,0))+(IF(P16="AL",O16,0))</f>
        <v>0</v>
      </c>
      <c r="U16" s="7">
        <f>(IF(D16="PH",C16,0))+(IF(F16="PH",E16))+(IF(H16="PH",G16,0))+(IF(J16="PH",I16,0))+(IF(L16="PH",K16,0))+(IF(N16="PH",M16,0))+(IF(P16="PH",O16,0))</f>
        <v>0</v>
      </c>
      <c r="V16" s="7">
        <f>(IF(D16="V",C16,0))+(IF(F16="V",E16))+(IF(H16="V",G16,0))+(IF(J16="V",I16,0))+(IF(L16="V",K16,0))+(IF(N16="V",M16,0))+(IF(P16="V",O16,0))</f>
        <v>0</v>
      </c>
      <c r="W16" s="7">
        <f>(IF(D16="S",C16,0))+(IF(F16="S",E16))+(IF(H16="S",G16,0))+(IF(J16="S",I16,0))+(IF(L16="S",K16,0))+(IF(N16="S",M16,0))+(IF(P16="S",O16,0))</f>
        <v>0</v>
      </c>
      <c r="X16" s="7">
        <f>(IF(D16="SL",C16,0))+(IF(F16="SL",E16))+(IF(H16="SL",G16,0))+(IF(J16="SL",I16,0))+(IF(L16="SL",K16,0))+(IF(N16="SL",M16,0))+(IF(P16="SL",O16,0))</f>
        <v>0</v>
      </c>
      <c r="Y16" s="7">
        <f>(IF(D16="C",C16,0))+(IF(F16="C",E16))+(IF(H16="C",G16,0))+(IF(J16="C",I16,0))+(IF(L16="C",K16,0))+(IF(N16="C",M16,0))+(IF(P16="C",O16,0))</f>
        <v>0</v>
      </c>
      <c r="Z16" s="7">
        <f>(IF(D16="PB",C16,0))+(IF(F16="PB",E16))+(IF(H16="PB",G16,0))+(IF(J16="PB",I16,0))+(IF(L16="PB",K16,0))+(IF(N16="PB",M16,0))+(IF(P16="PB",O16,0))</f>
        <v>0</v>
      </c>
      <c r="AA16" s="12">
        <f>(IF(D16="O",C16,0))+(IF(F16="O",E16))+(IF(H16="O",G16,0))+(IF(J16="O",I16,0))+(IF(L16="O",K16,0))+(IF(N16="O",M16,0))+(IF(P16="O",O16,0))</f>
        <v>0</v>
      </c>
      <c r="AB16" s="19">
        <v>4</v>
      </c>
      <c r="AC16" s="19">
        <v>0.53</v>
      </c>
      <c r="AD16" s="24">
        <f t="shared" si="0"/>
        <v>0.5714285714285714</v>
      </c>
    </row>
    <row r="17" spans="1:30" ht="14.25" thickBot="1" x14ac:dyDescent="0.35">
      <c r="A17" s="48"/>
      <c r="B17" s="48"/>
      <c r="C17" s="48"/>
      <c r="D17" s="48"/>
      <c r="E17" s="48"/>
      <c r="F17" s="48"/>
      <c r="G17" s="49"/>
      <c r="H17" s="48"/>
      <c r="I17" s="48"/>
      <c r="J17" s="48"/>
      <c r="K17" s="48"/>
      <c r="L17" s="48"/>
      <c r="M17" s="50"/>
      <c r="N17" s="51"/>
      <c r="O17" s="52" t="s">
        <v>42</v>
      </c>
      <c r="P17" s="53"/>
      <c r="Q17" s="83">
        <f>Q14+Q15+Q16</f>
        <v>0</v>
      </c>
      <c r="R17" s="84"/>
      <c r="S17" s="1"/>
      <c r="T17" s="11"/>
      <c r="U17" s="7"/>
      <c r="V17" s="7"/>
      <c r="W17" s="7"/>
      <c r="X17" s="7"/>
      <c r="Y17" s="7"/>
      <c r="Z17" s="7"/>
      <c r="AA17" s="12"/>
      <c r="AB17" s="19">
        <v>4.5</v>
      </c>
      <c r="AC17" s="19">
        <v>0.6</v>
      </c>
      <c r="AD17" s="24">
        <f t="shared" si="0"/>
        <v>0.6428571428571429</v>
      </c>
    </row>
    <row r="18" spans="1:30" s="1" customFormat="1" ht="14.25" thickBot="1" x14ac:dyDescent="0.35">
      <c r="A18" s="28"/>
      <c r="B18" s="28"/>
      <c r="C18" s="113" t="s">
        <v>0</v>
      </c>
      <c r="D18" s="114"/>
      <c r="E18" s="115">
        <f>IF($E$5=0,"",$E$5+7)</f>
        <v>42882</v>
      </c>
      <c r="F18" s="29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86"/>
      <c r="R18" s="86"/>
      <c r="S18" s="2"/>
      <c r="T18" s="11"/>
      <c r="U18" s="7"/>
      <c r="V18" s="7"/>
      <c r="W18" s="7"/>
      <c r="X18" s="7"/>
      <c r="Y18" s="7"/>
      <c r="Z18" s="7"/>
      <c r="AA18" s="12"/>
      <c r="AB18" s="19">
        <v>5</v>
      </c>
      <c r="AC18" s="19">
        <v>0.67</v>
      </c>
      <c r="AD18" s="24">
        <f t="shared" si="0"/>
        <v>0.7142857142857143</v>
      </c>
    </row>
    <row r="19" spans="1:30" ht="14.25" thickBot="1" x14ac:dyDescent="0.35">
      <c r="A19" s="28"/>
      <c r="B19" s="28"/>
      <c r="C19" s="113" t="s">
        <v>1</v>
      </c>
      <c r="D19" s="114"/>
      <c r="E19" s="116">
        <f>IF($E$5=0,"",$E$18+6)</f>
        <v>42888</v>
      </c>
      <c r="F19" s="30"/>
      <c r="G19" s="28" t="s">
        <v>48</v>
      </c>
      <c r="H19" s="28"/>
      <c r="I19" s="28"/>
      <c r="J19" s="28"/>
      <c r="K19" s="28"/>
      <c r="L19" s="28"/>
      <c r="M19" s="28"/>
      <c r="N19" s="28"/>
      <c r="O19" s="28"/>
      <c r="P19" s="28"/>
      <c r="Q19" s="86"/>
      <c r="R19" s="86"/>
      <c r="T19" s="11"/>
      <c r="U19" s="7"/>
      <c r="V19" s="7"/>
      <c r="W19" s="7"/>
      <c r="X19" s="7"/>
      <c r="Y19" s="7"/>
      <c r="Z19" s="7"/>
      <c r="AA19" s="12"/>
      <c r="AB19" s="19">
        <v>5.5</v>
      </c>
      <c r="AC19" s="19">
        <v>0.73</v>
      </c>
      <c r="AD19" s="24">
        <f t="shared" si="0"/>
        <v>0.7857142857142857</v>
      </c>
    </row>
    <row r="20" spans="1:30" ht="14.25" thickBot="1" x14ac:dyDescent="0.35">
      <c r="A20" s="28"/>
      <c r="B20" s="28"/>
      <c r="C20" s="78" t="s">
        <v>13</v>
      </c>
      <c r="D20" s="78"/>
      <c r="E20" s="31" t="s">
        <v>14</v>
      </c>
      <c r="F20" s="31"/>
      <c r="G20" s="106" t="s">
        <v>15</v>
      </c>
      <c r="H20" s="106"/>
      <c r="I20" s="106" t="s">
        <v>16</v>
      </c>
      <c r="J20" s="106"/>
      <c r="K20" s="106" t="s">
        <v>17</v>
      </c>
      <c r="L20" s="106"/>
      <c r="M20" s="106" t="s">
        <v>18</v>
      </c>
      <c r="N20" s="106"/>
      <c r="O20" s="106" t="s">
        <v>19</v>
      </c>
      <c r="P20" s="106"/>
      <c r="Q20" s="32"/>
      <c r="R20" s="32"/>
      <c r="T20" s="11"/>
      <c r="U20" s="7"/>
      <c r="V20" s="7"/>
      <c r="W20" s="7"/>
      <c r="X20" s="7"/>
      <c r="Y20" s="7"/>
      <c r="Z20" s="7"/>
      <c r="AA20" s="12"/>
      <c r="AB20" s="19">
        <v>6</v>
      </c>
      <c r="AC20" s="19">
        <v>0.8</v>
      </c>
      <c r="AD20" s="24">
        <f t="shared" si="0"/>
        <v>0.8571428571428571</v>
      </c>
    </row>
    <row r="21" spans="1:30" ht="14.25" thickBot="1" x14ac:dyDescent="0.35">
      <c r="A21" s="28"/>
      <c r="B21" s="28"/>
      <c r="C21" s="112">
        <f>IF(E5=0,"",E5+7)</f>
        <v>42882</v>
      </c>
      <c r="D21" s="111"/>
      <c r="E21" s="110">
        <f>IF($E5=0,"",$E5+8)</f>
        <v>42883</v>
      </c>
      <c r="F21" s="111"/>
      <c r="G21" s="110">
        <f>IF($E5=0,"",$E5+9)</f>
        <v>42884</v>
      </c>
      <c r="H21" s="111"/>
      <c r="I21" s="110">
        <f>IF($E5=0,"",$E5+10)</f>
        <v>42885</v>
      </c>
      <c r="J21" s="111"/>
      <c r="K21" s="110">
        <f>IF($E5=0,"",$E5+11)</f>
        <v>42886</v>
      </c>
      <c r="L21" s="111"/>
      <c r="M21" s="110">
        <f>IF($E5=0,"",$E5+12)</f>
        <v>42887</v>
      </c>
      <c r="N21" s="111"/>
      <c r="O21" s="110">
        <f>IF($E5=0,"",$E5+13)</f>
        <v>42888</v>
      </c>
      <c r="P21" s="109"/>
      <c r="Q21" s="87"/>
      <c r="R21" s="87"/>
      <c r="T21" s="11"/>
      <c r="U21" s="7"/>
      <c r="V21" s="7"/>
      <c r="W21" s="7"/>
      <c r="X21" s="7"/>
      <c r="Y21" s="7"/>
      <c r="Z21" s="7"/>
      <c r="AA21" s="12"/>
      <c r="AB21" s="19">
        <v>6.5</v>
      </c>
      <c r="AC21" s="19">
        <v>0.87</v>
      </c>
      <c r="AD21" s="24">
        <f t="shared" si="0"/>
        <v>0.9285714285714286</v>
      </c>
    </row>
    <row r="22" spans="1:30" ht="14.25" thickBot="1" x14ac:dyDescent="0.35">
      <c r="A22" s="154" t="s">
        <v>2</v>
      </c>
      <c r="B22" s="155"/>
      <c r="C22" s="70"/>
      <c r="D22" s="33" t="s">
        <v>3</v>
      </c>
      <c r="E22" s="70"/>
      <c r="F22" s="34" t="s">
        <v>3</v>
      </c>
      <c r="G22" s="190"/>
      <c r="H22" s="34" t="s">
        <v>3</v>
      </c>
      <c r="I22" s="70"/>
      <c r="J22" s="34" t="s">
        <v>3</v>
      </c>
      <c r="K22" s="70"/>
      <c r="L22" s="34" t="s">
        <v>3</v>
      </c>
      <c r="M22" s="70"/>
      <c r="N22" s="34" t="s">
        <v>3</v>
      </c>
      <c r="O22" s="70"/>
      <c r="P22" s="34" t="s">
        <v>3</v>
      </c>
      <c r="Q22" s="32"/>
      <c r="R22" s="32"/>
      <c r="T22" s="11"/>
      <c r="U22" s="7"/>
      <c r="V22" s="7"/>
      <c r="W22" s="7"/>
      <c r="X22" s="7"/>
      <c r="Y22" s="7"/>
      <c r="Z22" s="7"/>
      <c r="AA22" s="12"/>
      <c r="AB22" s="19">
        <v>7</v>
      </c>
      <c r="AC22" s="19">
        <v>0.93</v>
      </c>
      <c r="AD22" s="24">
        <f t="shared" si="0"/>
        <v>1</v>
      </c>
    </row>
    <row r="23" spans="1:30" ht="14.25" thickBot="1" x14ac:dyDescent="0.35">
      <c r="A23" s="152" t="s">
        <v>4</v>
      </c>
      <c r="B23" s="153"/>
      <c r="C23" s="71"/>
      <c r="D23" s="36">
        <f>IF((OR(C23="",C22="")),0,IF((C23&lt;C22),((C23-C22)*24)+24,(C23-C22)*24))</f>
        <v>0</v>
      </c>
      <c r="E23" s="71"/>
      <c r="F23" s="37">
        <f>IF((OR(E23="",E22="")),0,IF((E23&lt;E22),((E23-E22)*24)+24,(E23-E22)*24))</f>
        <v>0</v>
      </c>
      <c r="G23" s="191"/>
      <c r="H23" s="37">
        <f>IF((OR(G23="",G22="")),0,IF((G23&lt;G22),((G23-G22)*24)+24,(G23-G22)*24))</f>
        <v>0</v>
      </c>
      <c r="I23" s="71"/>
      <c r="J23" s="37">
        <f>IF((OR(I23="",I22="")),0,IF((I23&lt;I22),((I23-I22)*24)+24,(I23-I22)*24))</f>
        <v>0</v>
      </c>
      <c r="K23" s="71"/>
      <c r="L23" s="37">
        <f>IF((OR(K23="",K22="")),0,IF((K23&lt;K22),((K23-K22)*24)+24,(K23-K22)*24))</f>
        <v>0</v>
      </c>
      <c r="M23" s="71"/>
      <c r="N23" s="37">
        <f>IF((OR(M23="",M22="")),0,IF((M23&lt;M22),((M23-M22)*24)+24,(M23-M22)*24))</f>
        <v>0</v>
      </c>
      <c r="O23" s="71"/>
      <c r="P23" s="37">
        <f>IF((OR(O23="",O22="")),0,IF((O23&lt;O22),((O23-O22)*24)+24,(O23-O22)*24))</f>
        <v>0</v>
      </c>
      <c r="Q23" s="87"/>
      <c r="R23" s="87"/>
      <c r="T23" s="11"/>
      <c r="U23" s="7"/>
      <c r="V23" s="7"/>
      <c r="W23" s="7"/>
      <c r="X23" s="7"/>
      <c r="Y23" s="7"/>
      <c r="Z23" s="7"/>
      <c r="AA23" s="12"/>
      <c r="AB23" s="19">
        <v>7.5</v>
      </c>
      <c r="AC23" s="19">
        <v>1</v>
      </c>
      <c r="AD23" s="25"/>
    </row>
    <row r="24" spans="1:30" ht="14.25" thickBot="1" x14ac:dyDescent="0.35">
      <c r="A24" s="38"/>
      <c r="B24" s="39"/>
      <c r="C24" s="40"/>
      <c r="D24" s="41"/>
      <c r="E24" s="55"/>
      <c r="F24" s="41"/>
      <c r="G24" s="55"/>
      <c r="H24" s="41"/>
      <c r="I24" s="55"/>
      <c r="J24" s="41"/>
      <c r="K24" s="55"/>
      <c r="L24" s="41"/>
      <c r="M24" s="55"/>
      <c r="N24" s="41"/>
      <c r="O24" s="55"/>
      <c r="P24" s="61"/>
      <c r="Q24" s="32"/>
      <c r="R24" s="32"/>
      <c r="T24" s="11"/>
      <c r="U24" s="7"/>
      <c r="V24" s="7"/>
      <c r="W24" s="7"/>
      <c r="X24" s="7"/>
      <c r="Y24" s="7"/>
      <c r="Z24" s="7"/>
      <c r="AA24" s="12"/>
    </row>
    <row r="25" spans="1:30" x14ac:dyDescent="0.3">
      <c r="A25" s="154" t="s">
        <v>2</v>
      </c>
      <c r="B25" s="155"/>
      <c r="C25" s="70"/>
      <c r="D25" s="33" t="s">
        <v>3</v>
      </c>
      <c r="E25" s="70"/>
      <c r="F25" s="34" t="s">
        <v>3</v>
      </c>
      <c r="G25" s="190"/>
      <c r="H25" s="34" t="s">
        <v>3</v>
      </c>
      <c r="I25" s="70"/>
      <c r="J25" s="34" t="s">
        <v>3</v>
      </c>
      <c r="K25" s="70"/>
      <c r="L25" s="34" t="s">
        <v>3</v>
      </c>
      <c r="M25" s="70"/>
      <c r="N25" s="34" t="s">
        <v>3</v>
      </c>
      <c r="O25" s="70"/>
      <c r="P25" s="34" t="s">
        <v>3</v>
      </c>
      <c r="Q25" s="56" t="s">
        <v>3</v>
      </c>
      <c r="R25" s="43" t="s">
        <v>39</v>
      </c>
      <c r="T25" s="11"/>
      <c r="U25" s="7"/>
      <c r="V25" s="7"/>
      <c r="W25" s="7"/>
      <c r="X25" s="7"/>
      <c r="Y25" s="7"/>
      <c r="Z25" s="7"/>
      <c r="AA25" s="12"/>
    </row>
    <row r="26" spans="1:30" ht="14.25" thickBot="1" x14ac:dyDescent="0.35">
      <c r="A26" s="156" t="s">
        <v>4</v>
      </c>
      <c r="B26" s="157"/>
      <c r="C26" s="71"/>
      <c r="D26" s="36">
        <f>IF((OR(C26="",C25="")),0,IF((C26&lt;C25),((C26-C25)*24)+24,(C26-C25)*24))</f>
        <v>0</v>
      </c>
      <c r="E26" s="71"/>
      <c r="F26" s="37">
        <f>IF((OR(E26="",E25="")),0,IF((E26&lt;E25),((E26-E25)*24)+24,(E26-E25)*24))</f>
        <v>0</v>
      </c>
      <c r="G26" s="191"/>
      <c r="H26" s="37">
        <f>IF((OR(G26="",G25="")),0,IF((G26&lt;G25),((G26-G25)*24)+24,(G26-G25)*24))</f>
        <v>0</v>
      </c>
      <c r="I26" s="71"/>
      <c r="J26" s="37">
        <f>IF((OR(I26="",I25="")),0,IF((I26&lt;I25),((I26-I25)*24)+24,(I26-I25)*24))</f>
        <v>0</v>
      </c>
      <c r="K26" s="71"/>
      <c r="L26" s="37">
        <f>IF((OR(K26="",K25="")),0,IF((K26&lt;K25),((K26-K25)*24)+24,(K26-K25)*24))</f>
        <v>0</v>
      </c>
      <c r="M26" s="71"/>
      <c r="N26" s="37">
        <f>IF((OR(M26="",M25="")),0,IF((M26&lt;M25),((M26-M25)*24)+24,(M26-M25)*24))</f>
        <v>0</v>
      </c>
      <c r="O26" s="71"/>
      <c r="P26" s="37">
        <f>IF((OR(O26="",O25="")),0,IF((O26&lt;O25),((O26-O25)*24)+24,(O26-O25)*24))</f>
        <v>0</v>
      </c>
      <c r="Q26" s="56" t="s">
        <v>20</v>
      </c>
      <c r="R26" s="88" t="s">
        <v>40</v>
      </c>
      <c r="T26" s="11"/>
      <c r="U26" s="7"/>
      <c r="V26" s="7"/>
      <c r="W26" s="7"/>
      <c r="X26" s="7"/>
      <c r="Y26" s="7"/>
      <c r="Z26" s="7"/>
      <c r="AA26" s="12"/>
    </row>
    <row r="27" spans="1:30" ht="14.25" thickBot="1" x14ac:dyDescent="0.35">
      <c r="A27" s="169" t="s">
        <v>5</v>
      </c>
      <c r="B27" s="170"/>
      <c r="C27" s="59">
        <f>IF(OR(ISTEXT(D23)),"Error in C12 or C15",(D23+D26))</f>
        <v>0</v>
      </c>
      <c r="D27" s="60"/>
      <c r="E27" s="59">
        <f>IF(OR(ISTEXT(F23)),"Error in C12 or C15",(F23+F26))</f>
        <v>0</v>
      </c>
      <c r="F27" s="60"/>
      <c r="G27" s="59">
        <f>IF(OR(ISTEXT(H23)),"Error in C12 or C15",(H23+H26))</f>
        <v>0</v>
      </c>
      <c r="H27" s="60"/>
      <c r="I27" s="59">
        <f>IF(OR(ISTEXT(J23)),"Error in C12 or C15",(J23+J26))</f>
        <v>0</v>
      </c>
      <c r="J27" s="60"/>
      <c r="K27" s="59">
        <f>IF(OR(ISTEXT(L23)),"Error in C12 or C15",(L23+L26))</f>
        <v>0</v>
      </c>
      <c r="L27" s="60"/>
      <c r="M27" s="59">
        <f>IF(OR(ISTEXT(N23)),"Error in C12 or C15",(N23+N26))</f>
        <v>0</v>
      </c>
      <c r="N27" s="60"/>
      <c r="O27" s="59">
        <f>IF(OR(ISTEXT(P23)),"Error in C12 or C15",(P23+P26))</f>
        <v>0</v>
      </c>
      <c r="P27" s="60"/>
      <c r="Q27" s="46">
        <f>SUM(C27:P27)</f>
        <v>0</v>
      </c>
      <c r="R27" s="47">
        <v>5</v>
      </c>
      <c r="T27" s="11" t="s">
        <v>22</v>
      </c>
      <c r="U27" s="7" t="s">
        <v>23</v>
      </c>
      <c r="V27" s="7" t="s">
        <v>24</v>
      </c>
      <c r="W27" s="7" t="s">
        <v>25</v>
      </c>
      <c r="X27" s="7" t="s">
        <v>26</v>
      </c>
      <c r="Y27" s="7" t="s">
        <v>27</v>
      </c>
      <c r="Z27" s="7" t="s">
        <v>28</v>
      </c>
      <c r="AA27" s="12" t="s">
        <v>29</v>
      </c>
    </row>
    <row r="28" spans="1:30" x14ac:dyDescent="0.3">
      <c r="A28" s="158" t="s">
        <v>21</v>
      </c>
      <c r="B28" s="159"/>
      <c r="C28" s="72"/>
      <c r="D28" s="73"/>
      <c r="E28" s="72"/>
      <c r="F28" s="73"/>
      <c r="G28" s="72">
        <v>7.5</v>
      </c>
      <c r="H28" s="73" t="s">
        <v>66</v>
      </c>
      <c r="I28" s="72"/>
      <c r="J28" s="73"/>
      <c r="K28" s="72"/>
      <c r="L28" s="73"/>
      <c r="M28" s="72"/>
      <c r="N28" s="73"/>
      <c r="O28" s="72"/>
      <c r="P28" s="73"/>
      <c r="Q28" s="41">
        <f>C28+E28+G28+I28+K28+M28+O28</f>
        <v>7.5</v>
      </c>
      <c r="R28" s="82" t="s">
        <v>39</v>
      </c>
      <c r="T28" s="11">
        <f>(IF(D28="AL",C28,0))+(IF(F28="AL",E28))+(IF(H28="AL",G28,0))+(IF(J28="AL",I28,0))+(IF(L28="AL",K28,0))+(IF(N28="AL",M28,0))+(IF(P28="AL",O28,0))</f>
        <v>0</v>
      </c>
      <c r="U28" s="7">
        <f>(IF(D28="PH",C28,0))+(IF(F28="PH",E28))+(IF(H28="PH",G28,0))+(IF(J28="PH",I28,0))+(IF(L28="PH",K28,0))+(IF(N28="PH",M28,0))+(IF(P28="PH",O28,0))</f>
        <v>0</v>
      </c>
      <c r="V28" s="7">
        <f>(IF(D28="V",C28,0))+(IF(F28="V",E28))+(IF(H28="V",G28,0))+(IF(J28="V",I28,0))+(IF(L28="V",K28,0))+(IF(N28="V",M28,0))+(IF(P28="V",O28,0))</f>
        <v>0</v>
      </c>
      <c r="W28" s="7">
        <f>(IF(D28="S",C28,0))+(IF(F28="S",E28))+(IF(H28="S",G28,0))+(IF(J28="S",I28,0))+(IF(L28="S",K28,0))+(IF(N28="S",M28,0))+(IF(P28="S",O28,0))</f>
        <v>0</v>
      </c>
      <c r="X28" s="7">
        <f>(IF(D28="SL",C28,0))+(IF(F28="SL",E28))+(IF(H28="SL",G28,0))+(IF(J28="SL",I28,0))+(IF(L28="SL",K28,0))+(IF(N28="SL",M28,0))+(IF(P28="SL",O28,0))</f>
        <v>0</v>
      </c>
      <c r="Y28" s="7">
        <f>(IF(D28="C",C28,0))+(IF(F28="C",E28))+(IF(H28="C",G28,0))+(IF(J28="C",I28,0))+(IF(L28="C",K28,0))+(IF(N28="C",M28,0))+(IF(P28="C",O28,0))</f>
        <v>0</v>
      </c>
      <c r="Z28" s="7">
        <f>(IF(D28="PB",C28,0))+(IF(F28="PB",E28))+(IF(H28="PB",G28,0))+(IF(J28="PB",I28,0))+(IF(L28="PB",K28,0))+(IF(N28="PB",M28,0))+(IF(P28="PB",O28,0))</f>
        <v>0</v>
      </c>
      <c r="AA28" s="12">
        <f>(IF(D28="O",C28,0))+(IF(F28="O",E28))+(IF(H28="O",G28,0))+(IF(J28="O",I28,0))+(IF(L28="O",K28,0))+(IF(N28="O",M28,0))+(IF(P28="O",O28,0))</f>
        <v>0</v>
      </c>
    </row>
    <row r="29" spans="1:30" ht="14.25" thickBot="1" x14ac:dyDescent="0.35">
      <c r="A29" s="158" t="s">
        <v>21</v>
      </c>
      <c r="B29" s="159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74"/>
      <c r="N29" s="75"/>
      <c r="O29" s="74"/>
      <c r="P29" s="75"/>
      <c r="Q29" s="41">
        <f>C29+E29+G29+I29+K29+M29+O29</f>
        <v>0</v>
      </c>
      <c r="R29" s="82" t="s">
        <v>40</v>
      </c>
      <c r="T29" s="11">
        <f>(IF(D29="AL",C29,0))+(IF(F29="AL",E29))+(IF(H29="AL",G29,0))+(IF(J29="AL",I29,0))+(IF(L29="AL",K29,0))+(IF(N29="AL",M29,0))+(IF(P29="AL",O29,0))</f>
        <v>0</v>
      </c>
      <c r="U29" s="7">
        <f>(IF(D29="PH",C29,0))+(IF(F29="PH",E29))+(IF(H29="PH",G29,0))+(IF(J29="PH",I29,0))+(IF(L29="PH",K29,0))+(IF(N29="PH",M29,0))+(IF(P29="PH",O29,0))</f>
        <v>0</v>
      </c>
      <c r="V29" s="7">
        <f>(IF(D29="V",C29,0))+(IF(F29="V",E29))+(IF(H29="V",G29,0))+(IF(J29="V",I29,0))+(IF(L29="V",K29,0))+(IF(N29="V",M29,0))+(IF(P29="V",O29,0))</f>
        <v>0</v>
      </c>
      <c r="W29" s="7">
        <f>(IF(D29="S",C29,0))+(IF(F29="S",E29))+(IF(H29="S",G29,0))+(IF(J29="S",I29,0))+(IF(L29="S",K29,0))+(IF(N29="S",M29,0))+(IF(P29="S",O29,0))</f>
        <v>0</v>
      </c>
      <c r="X29" s="7">
        <f>(IF(D29="SL",C29,0))+(IF(F29="SL",E29))+(IF(H29="SL",G29,0))+(IF(J29="SL",I29,0))+(IF(L29="SL",K29,0))+(IF(N29="SL",M29,0))+(IF(P29="SL",O29,0))</f>
        <v>0</v>
      </c>
      <c r="Y29" s="7">
        <f>(IF(D29="C",C29,0))+(IF(F29="C",E29))+(IF(H29="C",G29,0))+(IF(J29="C",I29,0))+(IF(L29="C",K29,0))+(IF(N29="C",M29,0))+(IF(P29="C",O29,0))</f>
        <v>0</v>
      </c>
      <c r="Z29" s="7">
        <f>(IF(D29="PB",C29,0))+(IF(F29="PB",E29))+(IF(H29="PB",G29,0))+(IF(J29="PB",I29,0))+(IF(L29="PB",K29,0))+(IF(N29="PB",M29,0))+(IF(P29="PB",O29,0))</f>
        <v>0</v>
      </c>
      <c r="AA29" s="12">
        <f>(IF(D29="O",C29,0))+(IF(F29="O",E29))+(IF(H29="O",G29,0))+(IF(J29="O",I29,0))+(IF(L29="O",K29,0))+(IF(N29="O",M29,0))+(IF(P29="O",O29,0))</f>
        <v>0</v>
      </c>
    </row>
    <row r="30" spans="1:30" ht="14.25" thickBot="1" x14ac:dyDescent="0.35">
      <c r="A30" s="48"/>
      <c r="B30" s="48"/>
      <c r="C30" s="48"/>
      <c r="D30" s="48"/>
      <c r="E30" s="48"/>
      <c r="F30" s="48"/>
      <c r="G30" s="49"/>
      <c r="H30" s="48"/>
      <c r="I30" s="48"/>
      <c r="J30" s="48"/>
      <c r="K30" s="48"/>
      <c r="L30" s="48"/>
      <c r="M30" s="50"/>
      <c r="N30" s="51"/>
      <c r="O30" s="52" t="s">
        <v>42</v>
      </c>
      <c r="P30" s="53"/>
      <c r="Q30" s="83">
        <f>Q27+Q28+Q29</f>
        <v>7.5</v>
      </c>
      <c r="R30" s="84"/>
      <c r="S30" s="1"/>
      <c r="T30" s="11"/>
      <c r="U30" s="7"/>
      <c r="V30" s="7"/>
      <c r="W30" s="7"/>
      <c r="X30" s="7"/>
      <c r="Y30" s="7"/>
      <c r="Z30" s="7"/>
      <c r="AA30" s="12"/>
    </row>
    <row r="31" spans="1:30" s="1" customFormat="1" x14ac:dyDescent="0.3">
      <c r="A31" s="28"/>
      <c r="B31" s="28"/>
      <c r="C31" s="113" t="s">
        <v>0</v>
      </c>
      <c r="D31" s="114"/>
      <c r="E31" s="115">
        <f>IF($E18=0,"",$E18+7)</f>
        <v>42889</v>
      </c>
      <c r="F31" s="29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86"/>
      <c r="R31" s="86"/>
      <c r="S31" s="2"/>
      <c r="T31" s="11"/>
      <c r="U31" s="7"/>
      <c r="V31" s="7"/>
      <c r="W31" s="7"/>
      <c r="X31" s="7"/>
      <c r="Y31" s="7"/>
      <c r="Z31" s="7"/>
      <c r="AA31" s="12"/>
    </row>
    <row r="32" spans="1:30" x14ac:dyDescent="0.3">
      <c r="A32" s="28"/>
      <c r="B32" s="28"/>
      <c r="C32" s="113" t="s">
        <v>1</v>
      </c>
      <c r="D32" s="114"/>
      <c r="E32" s="116">
        <f>IF($E5=0,"",$E31+6)</f>
        <v>42895</v>
      </c>
      <c r="F32" s="30"/>
      <c r="G32" s="54"/>
      <c r="H32" s="28"/>
      <c r="I32" s="28"/>
      <c r="J32" s="28"/>
      <c r="K32" s="28"/>
      <c r="L32" s="28"/>
      <c r="M32" s="28"/>
      <c r="N32" s="28"/>
      <c r="O32" s="28"/>
      <c r="P32" s="28"/>
      <c r="Q32" s="86"/>
      <c r="R32" s="86"/>
      <c r="T32" s="11"/>
      <c r="U32" s="7"/>
      <c r="V32" s="7"/>
      <c r="W32" s="7"/>
      <c r="X32" s="7"/>
      <c r="Y32" s="7"/>
      <c r="Z32" s="7"/>
      <c r="AA32" s="12"/>
    </row>
    <row r="33" spans="1:30" x14ac:dyDescent="0.3">
      <c r="A33" s="28"/>
      <c r="B33" s="28"/>
      <c r="C33" s="78" t="s">
        <v>13</v>
      </c>
      <c r="D33" s="78"/>
      <c r="E33" s="31" t="s">
        <v>14</v>
      </c>
      <c r="F33" s="31"/>
      <c r="G33" s="106" t="s">
        <v>15</v>
      </c>
      <c r="H33" s="106"/>
      <c r="I33" s="106" t="s">
        <v>16</v>
      </c>
      <c r="J33" s="106"/>
      <c r="K33" s="106" t="s">
        <v>17</v>
      </c>
      <c r="L33" s="106"/>
      <c r="M33" s="106" t="s">
        <v>18</v>
      </c>
      <c r="N33" s="106"/>
      <c r="O33" s="106" t="s">
        <v>19</v>
      </c>
      <c r="P33" s="106"/>
      <c r="Q33" s="32"/>
      <c r="R33" s="32"/>
      <c r="T33" s="11"/>
      <c r="U33" s="7"/>
      <c r="V33" s="7"/>
      <c r="W33" s="7"/>
      <c r="X33" s="7"/>
      <c r="Y33" s="7"/>
      <c r="Z33" s="7"/>
      <c r="AA33" s="12"/>
    </row>
    <row r="34" spans="1:30" ht="14.25" thickBot="1" x14ac:dyDescent="0.35">
      <c r="A34" s="28"/>
      <c r="B34" s="28"/>
      <c r="C34" s="112">
        <f>IF(E18=0,"",E18+7)</f>
        <v>42889</v>
      </c>
      <c r="D34" s="111"/>
      <c r="E34" s="110">
        <f>IF($E18=0,"",$E18+8)</f>
        <v>42890</v>
      </c>
      <c r="F34" s="111"/>
      <c r="G34" s="110">
        <f>IF($E18=0,"",$E18+9)</f>
        <v>42891</v>
      </c>
      <c r="H34" s="111"/>
      <c r="I34" s="110">
        <f>IF($E18=0,"",$E18+10)</f>
        <v>42892</v>
      </c>
      <c r="J34" s="111"/>
      <c r="K34" s="110">
        <f>IF($E18=0,"",$E18+11)</f>
        <v>42893</v>
      </c>
      <c r="L34" s="111"/>
      <c r="M34" s="110">
        <f>IF($E18=0,"",$E18+12)</f>
        <v>42894</v>
      </c>
      <c r="N34" s="111"/>
      <c r="O34" s="110">
        <f>IF($E18=0,"",$E18+13)</f>
        <v>42895</v>
      </c>
      <c r="P34" s="111"/>
      <c r="Q34" s="87"/>
      <c r="R34" s="87"/>
      <c r="T34" s="11"/>
      <c r="U34" s="7"/>
      <c r="V34" s="7"/>
      <c r="W34" s="7"/>
      <c r="X34" s="7"/>
      <c r="Y34" s="7"/>
      <c r="Z34" s="7"/>
      <c r="AA34" s="12"/>
    </row>
    <row r="35" spans="1:30" x14ac:dyDescent="0.3">
      <c r="A35" s="154" t="s">
        <v>2</v>
      </c>
      <c r="B35" s="155"/>
      <c r="C35" s="70"/>
      <c r="D35" s="33" t="s">
        <v>3</v>
      </c>
      <c r="E35" s="70"/>
      <c r="F35" s="34" t="s">
        <v>3</v>
      </c>
      <c r="G35" s="70"/>
      <c r="H35" s="34" t="s">
        <v>3</v>
      </c>
      <c r="I35" s="70"/>
      <c r="J35" s="34" t="s">
        <v>3</v>
      </c>
      <c r="K35" s="70"/>
      <c r="L35" s="34" t="s">
        <v>3</v>
      </c>
      <c r="M35" s="70"/>
      <c r="N35" s="34" t="s">
        <v>3</v>
      </c>
      <c r="O35" s="70"/>
      <c r="P35" s="34" t="s">
        <v>3</v>
      </c>
      <c r="Q35" s="32"/>
      <c r="R35" s="32"/>
      <c r="T35" s="11"/>
      <c r="U35" s="7"/>
      <c r="V35" s="7"/>
      <c r="W35" s="7"/>
      <c r="X35" s="7"/>
      <c r="Y35" s="7"/>
      <c r="Z35" s="7"/>
      <c r="AA35" s="12"/>
    </row>
    <row r="36" spans="1:30" ht="14.25" thickBot="1" x14ac:dyDescent="0.35">
      <c r="A36" s="152" t="s">
        <v>4</v>
      </c>
      <c r="B36" s="153"/>
      <c r="C36" s="71"/>
      <c r="D36" s="36">
        <f>IF((OR(C36="",C35="")),0,IF((C36&lt;C35),((C36-C35)*24)+24,(C36-C35)*24))</f>
        <v>0</v>
      </c>
      <c r="E36" s="71"/>
      <c r="F36" s="37">
        <f>IF((OR(E36="",E35="")),0,IF((E36&lt;E35),((E36-E35)*24)+24,(E36-E35)*24))</f>
        <v>0</v>
      </c>
      <c r="G36" s="71"/>
      <c r="H36" s="37">
        <f>IF((OR(G36="",G35="")),0,IF((G36&lt;G35),((G36-G35)*24)+24,(G36-G35)*24))</f>
        <v>0</v>
      </c>
      <c r="I36" s="71"/>
      <c r="J36" s="37">
        <f>IF((OR(I36="",I35="")),0,IF((I36&lt;I35),((I36-I35)*24)+24,(I36-I35)*24))</f>
        <v>0</v>
      </c>
      <c r="K36" s="71"/>
      <c r="L36" s="37">
        <f>IF((OR(K36="",K35="")),0,IF((K36&lt;K35),((K36-K35)*24)+24,(K36-K35)*24))</f>
        <v>0</v>
      </c>
      <c r="M36" s="71"/>
      <c r="N36" s="37">
        <f>IF((OR(M36="",M35="")),0,IF((M36&lt;M35),((M36-M35)*24)+24,(M36-M35)*24))</f>
        <v>0</v>
      </c>
      <c r="O36" s="71"/>
      <c r="P36" s="37">
        <f>IF((OR(O36="",O35="")),0,IF((O36&lt;O35),((O36-O35)*24)+24,(O36-O35)*24))</f>
        <v>0</v>
      </c>
      <c r="Q36" s="87"/>
      <c r="R36" s="87"/>
      <c r="T36" s="11"/>
      <c r="U36" s="7"/>
      <c r="V36" s="7"/>
      <c r="W36" s="7"/>
      <c r="X36" s="7"/>
      <c r="Y36" s="7"/>
      <c r="Z36" s="7"/>
      <c r="AA36" s="12"/>
    </row>
    <row r="37" spans="1:30" ht="14.25" thickBot="1" x14ac:dyDescent="0.35">
      <c r="A37" s="38"/>
      <c r="B37" s="39"/>
      <c r="C37" s="40"/>
      <c r="D37" s="41"/>
      <c r="E37" s="55"/>
      <c r="F37" s="41"/>
      <c r="G37" s="55"/>
      <c r="H37" s="41"/>
      <c r="I37" s="55"/>
      <c r="J37" s="41"/>
      <c r="K37" s="55"/>
      <c r="L37" s="41"/>
      <c r="M37" s="55"/>
      <c r="N37" s="41"/>
      <c r="O37" s="55"/>
      <c r="P37" s="61"/>
      <c r="Q37" s="32"/>
      <c r="R37" s="32"/>
      <c r="T37" s="11"/>
      <c r="U37" s="7"/>
      <c r="V37" s="7"/>
      <c r="W37" s="7"/>
      <c r="X37" s="7"/>
      <c r="Y37" s="7"/>
      <c r="Z37" s="7"/>
      <c r="AA37" s="12"/>
    </row>
    <row r="38" spans="1:30" x14ac:dyDescent="0.3">
      <c r="A38" s="154" t="s">
        <v>2</v>
      </c>
      <c r="B38" s="155"/>
      <c r="C38" s="70"/>
      <c r="D38" s="33" t="s">
        <v>3</v>
      </c>
      <c r="E38" s="70"/>
      <c r="F38" s="34" t="s">
        <v>3</v>
      </c>
      <c r="G38" s="70"/>
      <c r="H38" s="34" t="s">
        <v>3</v>
      </c>
      <c r="I38" s="70"/>
      <c r="J38" s="34" t="s">
        <v>3</v>
      </c>
      <c r="K38" s="70"/>
      <c r="L38" s="34" t="s">
        <v>3</v>
      </c>
      <c r="M38" s="70"/>
      <c r="N38" s="34" t="s">
        <v>3</v>
      </c>
      <c r="O38" s="70"/>
      <c r="P38" s="34" t="s">
        <v>3</v>
      </c>
      <c r="Q38" s="56" t="s">
        <v>3</v>
      </c>
      <c r="R38" s="43"/>
      <c r="T38" s="11"/>
      <c r="U38" s="7"/>
      <c r="V38" s="7"/>
      <c r="W38" s="7"/>
      <c r="X38" s="7"/>
      <c r="Y38" s="7"/>
      <c r="Z38" s="7"/>
      <c r="AA38" s="12"/>
    </row>
    <row r="39" spans="1:30" ht="14.25" thickBot="1" x14ac:dyDescent="0.35">
      <c r="A39" s="156" t="s">
        <v>4</v>
      </c>
      <c r="B39" s="157"/>
      <c r="C39" s="71"/>
      <c r="D39" s="36">
        <f>IF((OR(C39="",C38="")),0,IF((C39&lt;C38),((C39-C38)*24)+24,(C39-C38)*24))</f>
        <v>0</v>
      </c>
      <c r="E39" s="71"/>
      <c r="F39" s="37">
        <f>IF((OR(E39="",E38="")),0,IF((E39&lt;E38),((E39-E38)*24)+24,(E39-E38)*24))</f>
        <v>0</v>
      </c>
      <c r="G39" s="71"/>
      <c r="H39" s="37">
        <f>IF((OR(G39="",G38="")),0,IF((G39&lt;G38),((G39-G38)*24)+24,(G39-G38)*24))</f>
        <v>0</v>
      </c>
      <c r="I39" s="71"/>
      <c r="J39" s="37">
        <f>IF((OR(I39="",I38="")),0,IF((I39&lt;I38),((I39-I38)*24)+24,(I39-I38)*24))</f>
        <v>0</v>
      </c>
      <c r="K39" s="71"/>
      <c r="L39" s="37">
        <f>IF((OR(K39="",K38="")),0,IF((K39&lt;K38),((K39-K38)*24)+24,(K39-K38)*24))</f>
        <v>0</v>
      </c>
      <c r="M39" s="71"/>
      <c r="N39" s="37">
        <f>IF((OR(M39="",M38="")),0,IF((M39&lt;M38),((M39-M38)*24)+24,(M39-M38)*24))</f>
        <v>0</v>
      </c>
      <c r="O39" s="71"/>
      <c r="P39" s="37">
        <f>IF((OR(O39="",O38="")),0,IF((O39&lt;O38),((O39-O38)*24)+24,(O39-O38)*24))</f>
        <v>0</v>
      </c>
      <c r="Q39" s="56" t="s">
        <v>20</v>
      </c>
      <c r="R39" s="88"/>
      <c r="T39" s="11"/>
      <c r="U39" s="7"/>
      <c r="V39" s="7"/>
      <c r="W39" s="7"/>
      <c r="X39" s="7"/>
      <c r="Y39" s="7"/>
      <c r="Z39" s="7"/>
      <c r="AA39" s="12"/>
    </row>
    <row r="40" spans="1:30" ht="14.25" thickBot="1" x14ac:dyDescent="0.35">
      <c r="A40" s="169" t="s">
        <v>5</v>
      </c>
      <c r="B40" s="170"/>
      <c r="C40" s="59">
        <f>IF(OR(ISTEXT(D36)),"Error in C12 or C15",(D36+D39))</f>
        <v>0</v>
      </c>
      <c r="D40" s="60"/>
      <c r="E40" s="59">
        <f>IF(OR(ISTEXT(F36)),"Error in C12 or C15",(F36+F39))</f>
        <v>0</v>
      </c>
      <c r="F40" s="60"/>
      <c r="G40" s="59">
        <f>IF(OR(ISTEXT(H36)),"Error in C12 or C15",(H36+H39))</f>
        <v>0</v>
      </c>
      <c r="H40" s="60"/>
      <c r="I40" s="59">
        <f>IF(OR(ISTEXT(J36)),"Error in C12 or C15",(J36+J39))</f>
        <v>0</v>
      </c>
      <c r="J40" s="60"/>
      <c r="K40" s="59">
        <f>IF(OR(ISTEXT(L36)),"Error in C12 or C15",(L36+L39))</f>
        <v>0</v>
      </c>
      <c r="L40" s="60"/>
      <c r="M40" s="59">
        <f>IF(OR(ISTEXT(N36)),"Error in C12 or C15",(N36+N39))</f>
        <v>0</v>
      </c>
      <c r="N40" s="60"/>
      <c r="O40" s="59">
        <f>IF(OR(ISTEXT(P36)),"Error in C12 or C15",(P36+P39))</f>
        <v>0</v>
      </c>
      <c r="P40" s="60"/>
      <c r="Q40" s="46">
        <f>SUM(C40:P40)</f>
        <v>0</v>
      </c>
      <c r="R40" s="47"/>
      <c r="T40" s="11" t="s">
        <v>22</v>
      </c>
      <c r="U40" s="7" t="s">
        <v>23</v>
      </c>
      <c r="V40" s="7" t="s">
        <v>24</v>
      </c>
      <c r="W40" s="7" t="s">
        <v>25</v>
      </c>
      <c r="X40" s="7" t="s">
        <v>26</v>
      </c>
      <c r="Y40" s="7" t="s">
        <v>27</v>
      </c>
      <c r="Z40" s="7" t="s">
        <v>28</v>
      </c>
      <c r="AA40" s="12" t="s">
        <v>29</v>
      </c>
    </row>
    <row r="41" spans="1:30" x14ac:dyDescent="0.3">
      <c r="A41" s="158" t="s">
        <v>21</v>
      </c>
      <c r="B41" s="159"/>
      <c r="C41" s="72"/>
      <c r="D41" s="73"/>
      <c r="E41" s="72"/>
      <c r="F41" s="73"/>
      <c r="G41" s="72"/>
      <c r="H41" s="73"/>
      <c r="I41" s="72"/>
      <c r="J41" s="73"/>
      <c r="K41" s="72"/>
      <c r="L41" s="73"/>
      <c r="M41" s="72"/>
      <c r="N41" s="73"/>
      <c r="O41" s="72"/>
      <c r="P41" s="73"/>
      <c r="Q41" s="41">
        <f>C41+E41+G41+I41+K41+M41+O41</f>
        <v>0</v>
      </c>
      <c r="R41" s="82" t="s">
        <v>39</v>
      </c>
      <c r="T41" s="11">
        <f>(IF(D41="AL",C41,0))+(IF(F41="AL",E41))+(IF(H41="AL",G41,0))+(IF(J41="AL",I41,0))+(IF(L41="AL",K41,0))+(IF(N41="AL",M41,0))+(IF(P41="AL",O41,0))</f>
        <v>0</v>
      </c>
      <c r="U41" s="7">
        <f>(IF(D41="PH",C41,0))+(IF(F41="PH",E41))+(IF(H41="PH",G41,0))+(IF(J41="PH",I41,0))+(IF(L41="PH",K41,0))+(IF(N41="PH",M41,0))+(IF(P41="PH",O41,0))</f>
        <v>0</v>
      </c>
      <c r="V41" s="7">
        <f>(IF(D41="V",C41,0))+(IF(F41="V",E41))+(IF(H41="V",G41,0))+(IF(J41="V",I41,0))+(IF(L41="V",K41,0))+(IF(N41="V",M41,0))+(IF(P41="V",O41,0))</f>
        <v>0</v>
      </c>
      <c r="W41" s="7">
        <f>(IF(D41="S",C41,0))+(IF(F41="S",E41))+(IF(H41="S",G41,0))+(IF(J41="S",I41,0))+(IF(L41="S",K41,0))+(IF(N41="S",M41,0))+(IF(P41="S",O41,0))</f>
        <v>0</v>
      </c>
      <c r="X41" s="7">
        <f>(IF(D41="SL",C41,0))+(IF(F41="SL",E41))+(IF(H41="SL",G41,0))+(IF(J41="SL",I41,0))+(IF(L41="SL",K41,0))+(IF(N41="SL",M41,0))+(IF(P41="SL",O41,0))</f>
        <v>0</v>
      </c>
      <c r="Y41" s="7">
        <f>(IF(D41="C",C41,0))+(IF(F41="C",E41))+(IF(H41="C",G41,0))+(IF(J41="C",I41,0))+(IF(L41="C",K41,0))+(IF(N41="C",M41,0))+(IF(P41="C",O41,0))</f>
        <v>0</v>
      </c>
      <c r="Z41" s="7">
        <f>(IF(D41="PB",C41,0))+(IF(F41="PB",E41))+(IF(H41="PB",G41,0))+(IF(J41="PB",I41,0))+(IF(L41="PB",K41,0))+(IF(N41="PB",M41,0))+(IF(P41="PB",O41,0))</f>
        <v>0</v>
      </c>
      <c r="AA41" s="12">
        <f>(IF(D41="O",C41,0))+(IF(F41="O",E41))+(IF(H41="O",G41,0))+(IF(J41="O",I41,0))+(IF(L41="O",K41,0))+(IF(N41="O",M41,0))+(IF(P41="O",O41,0))</f>
        <v>0</v>
      </c>
    </row>
    <row r="42" spans="1:30" ht="14.25" thickBot="1" x14ac:dyDescent="0.35">
      <c r="A42" s="158" t="s">
        <v>21</v>
      </c>
      <c r="B42" s="159"/>
      <c r="C42" s="74"/>
      <c r="D42" s="75"/>
      <c r="E42" s="74"/>
      <c r="F42" s="75"/>
      <c r="G42" s="74"/>
      <c r="H42" s="75"/>
      <c r="I42" s="74"/>
      <c r="J42" s="75"/>
      <c r="K42" s="74"/>
      <c r="L42" s="75"/>
      <c r="M42" s="74"/>
      <c r="N42" s="75"/>
      <c r="O42" s="74"/>
      <c r="P42" s="75"/>
      <c r="Q42" s="41">
        <f>C42+E42+G42+I42+K42+M42+O42</f>
        <v>0</v>
      </c>
      <c r="R42" s="82" t="s">
        <v>40</v>
      </c>
      <c r="T42" s="11">
        <f>(IF(D42="AL",C42,0))+(IF(F42="AL",E42))+(IF(H42="AL",G42,0))+(IF(J42="AL",I42,0))+(IF(L42="AL",K42,0))+(IF(N42="AL",M42,0))+(IF(P42="AL",O42,0))</f>
        <v>0</v>
      </c>
      <c r="U42" s="7">
        <f>(IF(D42="PH",C42,0))+(IF(F42="PH",E42))+(IF(H42="PH",G42,0))+(IF(J42="PH",I42,0))+(IF(L42="PH",K42,0))+(IF(N42="PH",M42,0))+(IF(P42="PH",O42,0))</f>
        <v>0</v>
      </c>
      <c r="V42" s="7">
        <f>(IF(D42="V",C42,0))+(IF(F42="V",E42))+(IF(H42="V",G42,0))+(IF(J42="V",I42,0))+(IF(L42="V",K42,0))+(IF(N42="V",M42,0))+(IF(P42="V",O42,0))</f>
        <v>0</v>
      </c>
      <c r="W42" s="7">
        <f>(IF(D42="S",C42,0))+(IF(F42="S",E42))+(IF(H42="S",G42,0))+(IF(J42="S",I42,0))+(IF(L42="S",K42,0))+(IF(N42="S",M42,0))+(IF(P42="S",O42,0))</f>
        <v>0</v>
      </c>
      <c r="X42" s="7">
        <f>(IF(D42="SL",C42,0))+(IF(F42="SL",E42))+(IF(H42="SL",G42,0))+(IF(J42="SL",I42,0))+(IF(L42="SL",K42,0))+(IF(N42="SL",M42,0))+(IF(P42="SL",O42,0))</f>
        <v>0</v>
      </c>
      <c r="Y42" s="7">
        <f>(IF(D42="C",C42,0))+(IF(F42="C",E42))+(IF(H42="C",G42,0))+(IF(J42="C",I42,0))+(IF(L42="C",K42,0))+(IF(N42="C",M42,0))+(IF(P42="C",O42,0))</f>
        <v>0</v>
      </c>
      <c r="Z42" s="7">
        <f>(IF(D42="PB",C42,0))+(IF(F42="PB",E42))+(IF(H42="PB",G42,0))+(IF(J42="PB",I42,0))+(IF(L42="PB",K42,0))+(IF(N42="PB",M42,0))+(IF(P42="PB",O42,0))</f>
        <v>0</v>
      </c>
      <c r="AA42" s="12">
        <f>(IF(D42="O",C42,0))+(IF(F42="O",E42))+(IF(H42="O",G42,0))+(IF(J42="O",I42,0))+(IF(L42="O",K42,0))+(IF(N42="O",M42,0))+(IF(P42="O",O42,0))</f>
        <v>0</v>
      </c>
    </row>
    <row r="43" spans="1:30" ht="14.25" thickBot="1" x14ac:dyDescent="0.35">
      <c r="A43" s="48"/>
      <c r="B43" s="48"/>
      <c r="C43" s="48"/>
      <c r="D43" s="48"/>
      <c r="E43" s="48"/>
      <c r="F43" s="48"/>
      <c r="G43" s="49"/>
      <c r="H43" s="48"/>
      <c r="I43" s="48"/>
      <c r="J43" s="48"/>
      <c r="K43" s="48"/>
      <c r="L43" s="48"/>
      <c r="M43" s="50"/>
      <c r="N43" s="51"/>
      <c r="O43" s="52" t="s">
        <v>42</v>
      </c>
      <c r="P43" s="53"/>
      <c r="Q43" s="83">
        <f>Q40+Q41+Q42</f>
        <v>0</v>
      </c>
      <c r="R43" s="84"/>
      <c r="S43" s="1"/>
      <c r="T43" s="11"/>
      <c r="U43" s="7"/>
      <c r="V43" s="7"/>
      <c r="W43" s="7"/>
      <c r="X43" s="7"/>
      <c r="Y43" s="7"/>
      <c r="Z43" s="7"/>
      <c r="AA43" s="12"/>
    </row>
    <row r="44" spans="1:30" x14ac:dyDescent="0.3">
      <c r="A44" s="28"/>
      <c r="B44" s="28"/>
      <c r="C44" s="113" t="s">
        <v>0</v>
      </c>
      <c r="D44" s="114"/>
      <c r="E44" s="115">
        <v>42896</v>
      </c>
      <c r="F44" s="29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86"/>
      <c r="R44" s="86"/>
      <c r="T44" s="11"/>
      <c r="U44" s="7"/>
      <c r="V44" s="7"/>
      <c r="W44" s="7"/>
      <c r="X44" s="7"/>
      <c r="Y44" s="7"/>
      <c r="Z44" s="7"/>
      <c r="AA44" s="12"/>
      <c r="AB44" s="1"/>
      <c r="AC44" s="1"/>
      <c r="AD44" s="1"/>
    </row>
    <row r="45" spans="1:30" x14ac:dyDescent="0.3">
      <c r="A45" s="28"/>
      <c r="B45" s="28"/>
      <c r="C45" s="113" t="s">
        <v>1</v>
      </c>
      <c r="D45" s="114"/>
      <c r="E45" s="116">
        <f>IF($E$44=0,"",$E$44+6)</f>
        <v>42902</v>
      </c>
      <c r="F45" s="30"/>
      <c r="G45" s="28" t="s">
        <v>48</v>
      </c>
      <c r="H45" s="28"/>
      <c r="I45" s="28"/>
      <c r="J45" s="28"/>
      <c r="K45" s="28"/>
      <c r="L45" s="28"/>
      <c r="M45" s="28"/>
      <c r="N45" s="28"/>
      <c r="O45" s="28"/>
      <c r="P45" s="28"/>
      <c r="Q45" s="86"/>
      <c r="R45" s="86"/>
      <c r="T45" s="11"/>
      <c r="U45" s="7"/>
      <c r="V45" s="7"/>
      <c r="W45" s="7"/>
      <c r="X45" s="7"/>
      <c r="Y45" s="7"/>
      <c r="Z45" s="7"/>
      <c r="AA45" s="12"/>
    </row>
    <row r="46" spans="1:30" x14ac:dyDescent="0.3">
      <c r="A46" s="28"/>
      <c r="B46" s="28"/>
      <c r="C46" s="78" t="s">
        <v>13</v>
      </c>
      <c r="D46" s="78"/>
      <c r="E46" s="31" t="s">
        <v>14</v>
      </c>
      <c r="F46" s="31"/>
      <c r="G46" s="106" t="s">
        <v>15</v>
      </c>
      <c r="H46" s="106"/>
      <c r="I46" s="106" t="s">
        <v>16</v>
      </c>
      <c r="J46" s="106"/>
      <c r="K46" s="106" t="s">
        <v>17</v>
      </c>
      <c r="L46" s="106"/>
      <c r="M46" s="106" t="s">
        <v>18</v>
      </c>
      <c r="N46" s="106"/>
      <c r="O46" s="106" t="s">
        <v>19</v>
      </c>
      <c r="P46" s="106"/>
      <c r="Q46" s="32"/>
      <c r="R46" s="32"/>
      <c r="T46" s="11"/>
      <c r="U46" s="7"/>
      <c r="V46" s="7"/>
      <c r="W46" s="7"/>
      <c r="X46" s="7"/>
      <c r="Y46" s="7"/>
      <c r="Z46" s="7"/>
      <c r="AA46" s="12"/>
    </row>
    <row r="47" spans="1:30" ht="14.25" thickBot="1" x14ac:dyDescent="0.35">
      <c r="A47" s="28"/>
      <c r="B47" s="28"/>
      <c r="C47" s="110">
        <f>IF($E$44=0,"",$E$44)</f>
        <v>42896</v>
      </c>
      <c r="D47" s="111"/>
      <c r="E47" s="110">
        <f>IF($E$44=0,"",$E$44+1)</f>
        <v>42897</v>
      </c>
      <c r="F47" s="111"/>
      <c r="G47" s="110">
        <f>IF($E$44=0,"",$E$44+2)</f>
        <v>42898</v>
      </c>
      <c r="H47" s="111"/>
      <c r="I47" s="110">
        <f>IF($E$44=0,"",$E$44+3)</f>
        <v>42899</v>
      </c>
      <c r="J47" s="111"/>
      <c r="K47" s="110">
        <f>IF($E$44=0,"",$E$44+4)</f>
        <v>42900</v>
      </c>
      <c r="L47" s="111"/>
      <c r="M47" s="110">
        <f>IF($E$44=0,"",$E$44+5)</f>
        <v>42901</v>
      </c>
      <c r="N47" s="111"/>
      <c r="O47" s="110">
        <f>IF($E$44=0,"",$E$44+6)</f>
        <v>42902</v>
      </c>
      <c r="P47" s="111"/>
      <c r="Q47" s="87"/>
      <c r="R47" s="87"/>
      <c r="T47" s="11"/>
      <c r="U47" s="7"/>
      <c r="V47" s="7"/>
      <c r="W47" s="7"/>
      <c r="X47" s="7"/>
      <c r="Y47" s="7"/>
      <c r="Z47" s="7"/>
      <c r="AA47" s="12"/>
    </row>
    <row r="48" spans="1:30" x14ac:dyDescent="0.3">
      <c r="A48" s="154" t="s">
        <v>2</v>
      </c>
      <c r="B48" s="155"/>
      <c r="C48" s="70"/>
      <c r="D48" s="33" t="s">
        <v>3</v>
      </c>
      <c r="E48" s="70"/>
      <c r="F48" s="34" t="s">
        <v>3</v>
      </c>
      <c r="G48" s="70"/>
      <c r="H48" s="34" t="s">
        <v>3</v>
      </c>
      <c r="I48" s="70"/>
      <c r="J48" s="34" t="s">
        <v>3</v>
      </c>
      <c r="K48" s="70"/>
      <c r="L48" s="34" t="s">
        <v>3</v>
      </c>
      <c r="M48" s="70"/>
      <c r="N48" s="34" t="s">
        <v>3</v>
      </c>
      <c r="O48" s="70"/>
      <c r="P48" s="34" t="s">
        <v>3</v>
      </c>
      <c r="Q48" s="32"/>
      <c r="R48" s="32"/>
      <c r="T48" s="11"/>
      <c r="U48" s="7"/>
      <c r="V48" s="7"/>
      <c r="W48" s="7"/>
      <c r="X48" s="7"/>
      <c r="Y48" s="7"/>
      <c r="Z48" s="7"/>
      <c r="AA48" s="12"/>
    </row>
    <row r="49" spans="1:30" ht="14.25" thickBot="1" x14ac:dyDescent="0.35">
      <c r="A49" s="152" t="s">
        <v>4</v>
      </c>
      <c r="B49" s="153"/>
      <c r="C49" s="71"/>
      <c r="D49" s="36">
        <f>IF((OR(C49="",C48="")),0,IF((C49&lt;C48),((C49-C48)*24)+24,(C49-C48)*24))</f>
        <v>0</v>
      </c>
      <c r="E49" s="71"/>
      <c r="F49" s="37">
        <f>IF((OR(E49="",E48="")),0,IF((E49&lt;E48),((E49-E48)*24)+24,(E49-E48)*24))</f>
        <v>0</v>
      </c>
      <c r="G49" s="71"/>
      <c r="H49" s="37">
        <f>IF((OR(G49="",G48="")),0,IF((G49&lt;G48),((G49-G48)*24)+24,(G49-G48)*24))</f>
        <v>0</v>
      </c>
      <c r="I49" s="71"/>
      <c r="J49" s="37">
        <f>IF((OR(I49="",I48="")),0,IF((I49&lt;I48),((I49-I48)*24)+24,(I49-I48)*24))</f>
        <v>0</v>
      </c>
      <c r="K49" s="71"/>
      <c r="L49" s="37">
        <f>IF((OR(K49="",K48="")),0,IF((K49&lt;K48),((K49-K48)*24)+24,(K49-K48)*24))</f>
        <v>0</v>
      </c>
      <c r="M49" s="71"/>
      <c r="N49" s="37">
        <f>IF((OR(M49="",M48="")),0,IF((M49&lt;M48),((M49-M48)*24)+24,(M49-M48)*24))</f>
        <v>0</v>
      </c>
      <c r="O49" s="71"/>
      <c r="P49" s="37">
        <f>IF((OR(O49="",O48="")),0,IF((O49&lt;O48),((O49-O48)*24)+24,(O49-O48)*24))</f>
        <v>0</v>
      </c>
      <c r="Q49" s="87"/>
      <c r="R49" s="87"/>
      <c r="T49" s="11"/>
      <c r="U49" s="7"/>
      <c r="V49" s="7"/>
      <c r="W49" s="7"/>
      <c r="X49" s="7"/>
      <c r="Y49" s="7"/>
      <c r="Z49" s="7"/>
      <c r="AA49" s="12"/>
    </row>
    <row r="50" spans="1:30" ht="14.25" thickBot="1" x14ac:dyDescent="0.35">
      <c r="A50" s="38"/>
      <c r="B50" s="39"/>
      <c r="C50" s="40"/>
      <c r="D50" s="41"/>
      <c r="E50" s="55"/>
      <c r="F50" s="41"/>
      <c r="G50" s="55"/>
      <c r="H50" s="41"/>
      <c r="I50" s="55"/>
      <c r="J50" s="41"/>
      <c r="K50" s="55"/>
      <c r="L50" s="41"/>
      <c r="M50" s="55"/>
      <c r="N50" s="41"/>
      <c r="O50" s="55"/>
      <c r="P50" s="41"/>
      <c r="Q50" s="32"/>
      <c r="R50" s="32"/>
      <c r="T50" s="11"/>
      <c r="U50" s="7"/>
      <c r="V50" s="7"/>
      <c r="W50" s="7"/>
      <c r="X50" s="7"/>
      <c r="Y50" s="7"/>
      <c r="Z50" s="7"/>
      <c r="AA50" s="12"/>
    </row>
    <row r="51" spans="1:30" x14ac:dyDescent="0.3">
      <c r="A51" s="154" t="s">
        <v>2</v>
      </c>
      <c r="B51" s="155"/>
      <c r="C51" s="70"/>
      <c r="D51" s="33" t="s">
        <v>3</v>
      </c>
      <c r="E51" s="70"/>
      <c r="F51" s="34" t="s">
        <v>3</v>
      </c>
      <c r="G51" s="70"/>
      <c r="H51" s="34" t="s">
        <v>3</v>
      </c>
      <c r="I51" s="70"/>
      <c r="J51" s="34" t="s">
        <v>3</v>
      </c>
      <c r="K51" s="70"/>
      <c r="L51" s="34" t="s">
        <v>3</v>
      </c>
      <c r="M51" s="70"/>
      <c r="N51" s="34" t="s">
        <v>3</v>
      </c>
      <c r="O51" s="70"/>
      <c r="P51" s="34" t="s">
        <v>3</v>
      </c>
      <c r="Q51" s="42" t="s">
        <v>3</v>
      </c>
      <c r="R51" s="43" t="s">
        <v>39</v>
      </c>
      <c r="T51" s="11"/>
      <c r="U51" s="7"/>
      <c r="V51" s="7"/>
      <c r="W51" s="7"/>
      <c r="X51" s="7"/>
      <c r="Y51" s="7"/>
      <c r="Z51" s="7"/>
      <c r="AA51" s="12"/>
    </row>
    <row r="52" spans="1:30" ht="14.25" thickBot="1" x14ac:dyDescent="0.35">
      <c r="A52" s="156" t="s">
        <v>4</v>
      </c>
      <c r="B52" s="157"/>
      <c r="C52" s="71"/>
      <c r="D52" s="36">
        <f>IF((OR(C52="",C51="")),0,IF((C52&lt;C51),((C52-C51)*24)+24,(C52-C51)*24))</f>
        <v>0</v>
      </c>
      <c r="E52" s="71"/>
      <c r="F52" s="37">
        <f>IF((OR(E52="",E51="")),0,IF((E52&lt;E51),((E52-E51)*24)+24,(E52-E51)*24))</f>
        <v>0</v>
      </c>
      <c r="G52" s="71"/>
      <c r="H52" s="37">
        <f>IF((OR(G52="",G51="")),0,IF((G52&lt;G51),((G52-G51)*24)+24,(G52-G51)*24))</f>
        <v>0</v>
      </c>
      <c r="I52" s="71"/>
      <c r="J52" s="37">
        <f>IF((OR(I52="",I51="")),0,IF((I52&lt;I51),((I52-I51)*24)+24,(I52-I51)*24))</f>
        <v>0</v>
      </c>
      <c r="K52" s="71"/>
      <c r="L52" s="37">
        <f>IF((OR(K52="",K51="")),0,IF((K52&lt;K51),((K52-K51)*24)+24,(K52-K51)*24))</f>
        <v>0</v>
      </c>
      <c r="M52" s="71"/>
      <c r="N52" s="37">
        <f>IF((OR(M52="",M51="")),0,IF((M52&lt;M51),((M52-M51)*24)+24,(M52-M51)*24))</f>
        <v>0</v>
      </c>
      <c r="O52" s="71"/>
      <c r="P52" s="37">
        <f>IF((OR(O52="",O51="")),0,IF((O52&lt;O51),((O52-O51)*24)+24,(O52-O51)*24))</f>
        <v>0</v>
      </c>
      <c r="Q52" s="42" t="s">
        <v>20</v>
      </c>
      <c r="R52" s="88" t="s">
        <v>40</v>
      </c>
      <c r="T52" s="11"/>
      <c r="U52" s="7"/>
      <c r="V52" s="7"/>
      <c r="W52" s="7"/>
      <c r="X52" s="7"/>
      <c r="Y52" s="7"/>
      <c r="Z52" s="7"/>
      <c r="AA52" s="12"/>
    </row>
    <row r="53" spans="1:30" ht="14.25" thickBot="1" x14ac:dyDescent="0.35">
      <c r="A53" s="169" t="s">
        <v>41</v>
      </c>
      <c r="B53" s="170"/>
      <c r="C53" s="44">
        <f>IF(OR(ISTEXT(D49)),"Error in C12 or C15",(D49+D52))</f>
        <v>0</v>
      </c>
      <c r="D53" s="45"/>
      <c r="E53" s="44">
        <f>IF(OR(ISTEXT(F49)),"Error in C12 or C15",(F49+F52))</f>
        <v>0</v>
      </c>
      <c r="F53" s="45"/>
      <c r="G53" s="44">
        <f>IF(OR(ISTEXT(H49)),"Error in C12 or C15",(H49+H52))</f>
        <v>0</v>
      </c>
      <c r="H53" s="45"/>
      <c r="I53" s="44">
        <f>IF(OR(ISTEXT(J49)),"Error in C12 or C15",(J49+J52))</f>
        <v>0</v>
      </c>
      <c r="J53" s="45"/>
      <c r="K53" s="44">
        <f>IF(OR(ISTEXT(L49)),"Error in C12 or C15",(L49+L52))</f>
        <v>0</v>
      </c>
      <c r="L53" s="45"/>
      <c r="M53" s="44">
        <f>IF(OR(ISTEXT(N49)),"Error in C12 or C15",(N49+N52))</f>
        <v>0</v>
      </c>
      <c r="N53" s="45"/>
      <c r="O53" s="44">
        <f>IF(OR(ISTEXT(P49)),"Error in C12 or C15",(P49+P52))</f>
        <v>0</v>
      </c>
      <c r="P53" s="45"/>
      <c r="Q53" s="46">
        <f>SUM(C53:P53)</f>
        <v>0</v>
      </c>
      <c r="R53" s="47"/>
      <c r="T53" s="11" t="s">
        <v>22</v>
      </c>
      <c r="U53" s="7" t="s">
        <v>23</v>
      </c>
      <c r="V53" s="7" t="s">
        <v>24</v>
      </c>
      <c r="W53" s="7" t="s">
        <v>25</v>
      </c>
      <c r="X53" s="7" t="s">
        <v>26</v>
      </c>
      <c r="Y53" s="7" t="s">
        <v>27</v>
      </c>
      <c r="Z53" s="7" t="s">
        <v>28</v>
      </c>
      <c r="AA53" s="12" t="s">
        <v>29</v>
      </c>
    </row>
    <row r="54" spans="1:30" x14ac:dyDescent="0.3">
      <c r="A54" s="158" t="s">
        <v>21</v>
      </c>
      <c r="B54" s="159"/>
      <c r="C54" s="72"/>
      <c r="D54" s="73"/>
      <c r="E54" s="72"/>
      <c r="F54" s="73"/>
      <c r="G54" s="72"/>
      <c r="H54" s="73"/>
      <c r="I54" s="72"/>
      <c r="J54" s="73"/>
      <c r="K54" s="72"/>
      <c r="L54" s="73"/>
      <c r="M54" s="72"/>
      <c r="N54" s="73"/>
      <c r="O54" s="72"/>
      <c r="P54" s="73"/>
      <c r="Q54" s="41">
        <f>C54+E54+G54+I54+K54+M54+O54</f>
        <v>0</v>
      </c>
      <c r="R54" s="82" t="s">
        <v>39</v>
      </c>
      <c r="T54" s="11">
        <f>(IF(D54="AL",C54,0))+(IF(F54="AL",E54))+(IF(H54="AL",G54,0))+(IF(J54="AL",I54,0))+(IF(L54="AL",K54,0))+(IF(N54="AL",M54,0))+(IF(P54="AL",O54,0))</f>
        <v>0</v>
      </c>
      <c r="U54" s="7">
        <f>(IF(D54="PH",C54,0))+(IF(F54="PH",E54))+(IF(H54="PH",G54,0))+(IF(J54="PH",I54,0))+(IF(L54="PH",K54,0))+(IF(N54="PH",M54,0))+(IF(P54="PH",O54,0))</f>
        <v>0</v>
      </c>
      <c r="V54" s="7">
        <f>(IF(D54="V",C54,0))+(IF(F54="V",E54))+(IF(H54="V",G54,0))+(IF(J54="V",I54,0))+(IF(L54="V",K54,0))+(IF(N54="V",M54,0))+(IF(P54="V",O54,0))</f>
        <v>0</v>
      </c>
      <c r="W54" s="7">
        <f>(IF(D54="S",C54,0))+(IF(F54="S",E54))+(IF(H54="S",G54,0))+(IF(J54="S",I54,0))+(IF(L54="S",K54,0))+(IF(N54="S",M54,0))+(IF(P54="S",O54,0))</f>
        <v>0</v>
      </c>
      <c r="X54" s="7">
        <f>(IF(D54="SL",C54,0))+(IF(F54="SL",E54))+(IF(H54="SL",G54,0))+(IF(J54="SL",I54,0))+(IF(L54="SL",K54,0))+(IF(N54="SL",M54,0))+(IF(P54="SL",O54,0))</f>
        <v>0</v>
      </c>
      <c r="Y54" s="7">
        <f>(IF(D54="C",C54,0))+(IF(F54="C",E54))+(IF(H54="C",G54,0))+(IF(J54="C",I54,0))+(IF(L54="C",K54,0))+(IF(N54="C",M54,0))+(IF(P54="C",O54,0))</f>
        <v>0</v>
      </c>
      <c r="Z54" s="7">
        <f>(IF(D54="PB",C54,0))+(IF(F54="PB",E54))+(IF(H54="PB",G54,0))+(IF(J54="PB",I54,0))+(IF(L54="PB",K54,0))+(IF(N54="PB",M54,0))+(IF(P54="PB",O54,0))</f>
        <v>0</v>
      </c>
      <c r="AA54" s="12">
        <f>(IF(D54="O",C54,0))+(IF(F54="O",E54))+(IF(H54="O",G54,0))+(IF(J54="O",I54,0))+(IF(L54="O",K54,0))+(IF(N54="O",M54,0))+(IF(P54="O",O54,0))</f>
        <v>0</v>
      </c>
    </row>
    <row r="55" spans="1:30" ht="14.25" thickBot="1" x14ac:dyDescent="0.35">
      <c r="A55" s="158" t="s">
        <v>21</v>
      </c>
      <c r="B55" s="159"/>
      <c r="C55" s="74"/>
      <c r="D55" s="75"/>
      <c r="E55" s="74"/>
      <c r="F55" s="75"/>
      <c r="G55" s="74"/>
      <c r="H55" s="75"/>
      <c r="I55" s="74"/>
      <c r="J55" s="75"/>
      <c r="K55" s="74"/>
      <c r="L55" s="75"/>
      <c r="M55" s="74"/>
      <c r="N55" s="75"/>
      <c r="O55" s="74"/>
      <c r="P55" s="75"/>
      <c r="Q55" s="41">
        <f>C55+E55+G55+I55+K55+M55+O55</f>
        <v>0</v>
      </c>
      <c r="R55" s="82" t="s">
        <v>40</v>
      </c>
      <c r="T55" s="11">
        <f>(IF(D55="AL",C55,0))+(IF(F55="AL",E55))+(IF(H55="AL",G55,0))+(IF(J55="AL",I55,0))+(IF(L55="AL",K55,0))+(IF(N55="AL",M55,0))+(IF(P55="AL",O55,0))</f>
        <v>0</v>
      </c>
      <c r="U55" s="7">
        <f>(IF(D55="PH",C55,0))+(IF(F55="PH",E55))+(IF(H55="PH",G55,0))+(IF(J55="PH",I55,0))+(IF(L55="PH",K55,0))+(IF(N55="PH",M55,0))+(IF(P55="PH",O55,0))</f>
        <v>0</v>
      </c>
      <c r="V55" s="7">
        <f>(IF(D55="V",C55,0))+(IF(F55="V",E55))+(IF(H55="V",G55,0))+(IF(J55="V",I55,0))+(IF(L55="V",K55,0))+(IF(N55="V",M55,0))+(IF(P55="V",O55,0))</f>
        <v>0</v>
      </c>
      <c r="W55" s="7">
        <f>(IF(D55="S",C55,0))+(IF(F55="S",E55))+(IF(H55="S",G55,0))+(IF(J55="S",I55,0))+(IF(L55="S",K55,0))+(IF(N55="S",M55,0))+(IF(P55="S",O55,0))</f>
        <v>0</v>
      </c>
      <c r="X55" s="7">
        <f>(IF(D55="SL",C55,0))+(IF(F55="SL",E55))+(IF(H55="SL",G55,0))+(IF(J55="SL",I55,0))+(IF(L55="SL",K55,0))+(IF(N55="SL",M55,0))+(IF(P55="SL",O55,0))</f>
        <v>0</v>
      </c>
      <c r="Y55" s="7">
        <f>(IF(D55="C",C55,0))+(IF(F55="C",E55))+(IF(H55="C",G55,0))+(IF(J55="C",I55,0))+(IF(L55="C",K55,0))+(IF(N55="C",M55,0))+(IF(P55="C",O55,0))</f>
        <v>0</v>
      </c>
      <c r="Z55" s="7">
        <f>(IF(D55="PB",C55,0))+(IF(F55="PB",E55))+(IF(H55="PB",G55,0))+(IF(J55="PB",I55,0))+(IF(L55="PB",K55,0))+(IF(N55="PB",M55,0))+(IF(P55="PB",O55,0))</f>
        <v>0</v>
      </c>
      <c r="AA55" s="12">
        <f>(IF(D55="O",C55,0))+(IF(F55="O",E55))+(IF(H55="O",G55,0))+(IF(J55="O",I55,0))+(IF(L55="O",K55,0))+(IF(N55="O",M55,0))+(IF(P55="O",O55,0))</f>
        <v>0</v>
      </c>
    </row>
    <row r="56" spans="1:30" ht="14.25" thickBot="1" x14ac:dyDescent="0.35">
      <c r="A56" s="48"/>
      <c r="B56" s="48"/>
      <c r="C56" s="48"/>
      <c r="D56" s="48"/>
      <c r="E56" s="48"/>
      <c r="F56" s="48"/>
      <c r="G56" s="49"/>
      <c r="H56" s="48"/>
      <c r="I56" s="48"/>
      <c r="J56" s="48"/>
      <c r="K56" s="48"/>
      <c r="L56" s="48"/>
      <c r="M56" s="50"/>
      <c r="N56" s="51"/>
      <c r="O56" s="52" t="s">
        <v>42</v>
      </c>
      <c r="P56" s="53"/>
      <c r="Q56" s="83">
        <f>Q53+Q54+Q55</f>
        <v>0</v>
      </c>
      <c r="R56" s="84"/>
      <c r="S56" s="1"/>
      <c r="T56" s="11"/>
      <c r="U56" s="7"/>
      <c r="V56" s="7"/>
      <c r="W56" s="7"/>
      <c r="X56" s="18"/>
      <c r="Y56" s="136"/>
      <c r="Z56" s="7"/>
      <c r="AA56" s="12"/>
    </row>
    <row r="57" spans="1:30" s="1" customFormat="1" ht="14.25" thickBot="1" x14ac:dyDescent="0.35">
      <c r="A57" s="62"/>
      <c r="B57" s="62"/>
      <c r="C57" s="63"/>
      <c r="D57" s="64"/>
      <c r="E57" s="63"/>
      <c r="F57" s="64"/>
      <c r="G57" s="63"/>
      <c r="H57" s="64"/>
      <c r="I57" s="63"/>
      <c r="J57" s="64"/>
      <c r="K57" s="63"/>
      <c r="L57" s="64"/>
      <c r="M57" s="63"/>
      <c r="N57" s="64"/>
      <c r="O57" s="63"/>
      <c r="P57" s="64"/>
      <c r="Q57" s="87"/>
      <c r="R57" s="87"/>
      <c r="S57" s="3"/>
      <c r="T57" s="11"/>
      <c r="U57" s="6"/>
      <c r="V57" s="7"/>
      <c r="W57" s="7"/>
      <c r="X57" s="7"/>
      <c r="Y57" s="136"/>
      <c r="Z57" s="7"/>
      <c r="AA57" s="12"/>
      <c r="AB57" s="2"/>
      <c r="AC57" s="2"/>
      <c r="AD57" s="2"/>
    </row>
    <row r="58" spans="1:30" s="3" customFormat="1" x14ac:dyDescent="0.3">
      <c r="A58" s="26"/>
      <c r="B58" s="65"/>
      <c r="C58" s="175" t="s">
        <v>7</v>
      </c>
      <c r="D58" s="176"/>
      <c r="E58" s="176"/>
      <c r="F58" s="100"/>
      <c r="G58" s="100"/>
      <c r="H58" s="100"/>
      <c r="I58" s="176" t="s">
        <v>8</v>
      </c>
      <c r="J58" s="176"/>
      <c r="K58" s="119" t="s">
        <v>30</v>
      </c>
      <c r="L58" s="100"/>
      <c r="M58" s="119" t="s">
        <v>52</v>
      </c>
      <c r="N58" s="119"/>
      <c r="O58" s="102" t="s">
        <v>51</v>
      </c>
      <c r="P58" s="26"/>
      <c r="Q58" s="85"/>
      <c r="R58" s="89"/>
      <c r="S58" s="2"/>
      <c r="T58" s="11"/>
      <c r="U58" s="7"/>
      <c r="V58" s="7"/>
      <c r="W58" s="7"/>
      <c r="X58" s="7"/>
      <c r="Y58" s="7"/>
      <c r="Z58" s="7"/>
      <c r="AA58" s="12"/>
      <c r="AB58" s="2"/>
      <c r="AC58" s="2"/>
      <c r="AD58" s="2"/>
    </row>
    <row r="59" spans="1:30" x14ac:dyDescent="0.3">
      <c r="A59" s="26"/>
      <c r="B59" s="65"/>
      <c r="C59" s="103"/>
      <c r="D59" s="65"/>
      <c r="E59" s="66" t="s">
        <v>34</v>
      </c>
      <c r="F59" s="98">
        <f>'Apr-May'!F62</f>
        <v>0</v>
      </c>
      <c r="G59" s="65"/>
      <c r="H59" s="65"/>
      <c r="I59" s="65"/>
      <c r="J59" s="66" t="s">
        <v>9</v>
      </c>
      <c r="K59" s="65">
        <f>T59</f>
        <v>0</v>
      </c>
      <c r="L59" s="65"/>
      <c r="M59" s="67">
        <f>K59/7.5</f>
        <v>0</v>
      </c>
      <c r="N59" s="65"/>
      <c r="O59" s="104">
        <f>K59/7</f>
        <v>0</v>
      </c>
      <c r="P59" s="26"/>
      <c r="Q59" s="85"/>
      <c r="R59" s="85"/>
      <c r="T59" s="11">
        <f>SUM(T15,T16,T28,T29,T41,T42,T54,T55)</f>
        <v>0</v>
      </c>
      <c r="U59" s="11">
        <f t="shared" ref="U59:AA59" si="1">SUM(U15,U16,U28,U29,U41,U42,U54,U55)</f>
        <v>0</v>
      </c>
      <c r="V59" s="11">
        <f t="shared" si="1"/>
        <v>0</v>
      </c>
      <c r="W59" s="11">
        <f t="shared" si="1"/>
        <v>0</v>
      </c>
      <c r="X59" s="11">
        <f>SUM(X15,X16,X28,X29,X41,X42,X54,X55)</f>
        <v>0</v>
      </c>
      <c r="Y59" s="11">
        <f t="shared" si="1"/>
        <v>0</v>
      </c>
      <c r="Z59" s="11">
        <f t="shared" si="1"/>
        <v>0</v>
      </c>
      <c r="AA59" s="11">
        <f t="shared" si="1"/>
        <v>0</v>
      </c>
    </row>
    <row r="60" spans="1:30" x14ac:dyDescent="0.3">
      <c r="A60" s="26"/>
      <c r="B60" s="65"/>
      <c r="C60" s="103"/>
      <c r="D60" s="65"/>
      <c r="E60" s="66" t="s">
        <v>35</v>
      </c>
      <c r="F60" s="99">
        <f>SUM(R43,R30,R17,R56)</f>
        <v>0</v>
      </c>
      <c r="G60" s="65"/>
      <c r="H60" s="65"/>
      <c r="I60" s="65"/>
      <c r="J60" s="66" t="s">
        <v>10</v>
      </c>
      <c r="K60" s="65">
        <f>U59</f>
        <v>0</v>
      </c>
      <c r="L60" s="65"/>
      <c r="M60" s="67">
        <f t="shared" ref="M60:M64" si="2">K60/7.5</f>
        <v>0</v>
      </c>
      <c r="N60" s="65"/>
      <c r="O60" s="104">
        <f t="shared" ref="O60:O64" si="3">K60/7</f>
        <v>0</v>
      </c>
      <c r="P60" s="26"/>
      <c r="Q60" s="85"/>
      <c r="R60" s="85"/>
      <c r="T60" s="15"/>
      <c r="U60" s="16"/>
      <c r="V60" s="16"/>
      <c r="W60" s="16"/>
      <c r="X60" s="16"/>
      <c r="Y60" s="16"/>
      <c r="Z60" s="16"/>
      <c r="AA60" s="17"/>
    </row>
    <row r="61" spans="1:30" x14ac:dyDescent="0.3">
      <c r="A61" s="26"/>
      <c r="B61" s="65"/>
      <c r="C61" s="103"/>
      <c r="D61" s="65"/>
      <c r="E61" s="66" t="s">
        <v>54</v>
      </c>
      <c r="F61" s="98">
        <f>Y59</f>
        <v>0</v>
      </c>
      <c r="G61" s="65"/>
      <c r="H61" s="65"/>
      <c r="I61" s="65"/>
      <c r="J61" s="66" t="s">
        <v>33</v>
      </c>
      <c r="K61" s="65">
        <f>V59</f>
        <v>0</v>
      </c>
      <c r="L61" s="65"/>
      <c r="M61" s="67">
        <f t="shared" si="2"/>
        <v>0</v>
      </c>
      <c r="N61" s="65"/>
      <c r="O61" s="104">
        <f t="shared" si="3"/>
        <v>0</v>
      </c>
      <c r="P61" s="26"/>
      <c r="Q61" s="85"/>
      <c r="R61" s="85"/>
      <c r="T61" s="5"/>
      <c r="U61" s="5"/>
      <c r="V61" s="5"/>
      <c r="W61" s="5"/>
      <c r="X61" s="5"/>
      <c r="Y61" s="5"/>
      <c r="Z61" s="5"/>
      <c r="AA61" s="5"/>
    </row>
    <row r="62" spans="1:30" x14ac:dyDescent="0.3">
      <c r="A62" s="26"/>
      <c r="B62" s="65"/>
      <c r="C62" s="103"/>
      <c r="D62" s="65"/>
      <c r="E62" s="66" t="s">
        <v>36</v>
      </c>
      <c r="F62" s="99">
        <f>F59+F60-F61</f>
        <v>0</v>
      </c>
      <c r="G62" s="65"/>
      <c r="H62" s="65"/>
      <c r="I62" s="65"/>
      <c r="J62" s="66" t="s">
        <v>32</v>
      </c>
      <c r="K62" s="65">
        <f>W59+X59</f>
        <v>0</v>
      </c>
      <c r="L62" s="65"/>
      <c r="M62" s="67">
        <f t="shared" si="2"/>
        <v>0</v>
      </c>
      <c r="N62" s="65"/>
      <c r="O62" s="104">
        <f t="shared" si="3"/>
        <v>0</v>
      </c>
      <c r="P62" s="26"/>
      <c r="Q62" s="85"/>
      <c r="R62" s="85"/>
      <c r="T62" s="5"/>
      <c r="U62" s="5"/>
      <c r="V62" s="5"/>
      <c r="W62" s="5"/>
      <c r="X62" s="5"/>
      <c r="Y62" s="5"/>
      <c r="Z62" s="5"/>
      <c r="AA62" s="5"/>
    </row>
    <row r="63" spans="1:30" x14ac:dyDescent="0.3">
      <c r="A63" s="26"/>
      <c r="B63" s="65"/>
      <c r="C63" s="103"/>
      <c r="D63" s="65"/>
      <c r="E63" s="65"/>
      <c r="F63" s="65"/>
      <c r="G63" s="65"/>
      <c r="H63" s="65"/>
      <c r="I63" s="65"/>
      <c r="J63" s="66" t="s">
        <v>31</v>
      </c>
      <c r="K63" s="65">
        <f>Z59</f>
        <v>0</v>
      </c>
      <c r="L63" s="65"/>
      <c r="M63" s="67">
        <f t="shared" si="2"/>
        <v>0</v>
      </c>
      <c r="N63" s="65"/>
      <c r="O63" s="104">
        <f t="shared" si="3"/>
        <v>0</v>
      </c>
      <c r="P63" s="26"/>
      <c r="Q63" s="85"/>
      <c r="R63" s="85"/>
      <c r="T63" s="5"/>
      <c r="U63" s="5"/>
      <c r="V63" s="5"/>
      <c r="W63" s="5"/>
      <c r="X63" s="5"/>
      <c r="Y63" s="5"/>
      <c r="Z63" s="5"/>
      <c r="AA63" s="5"/>
    </row>
    <row r="64" spans="1:30" ht="14.25" thickBot="1" x14ac:dyDescent="0.35">
      <c r="A64" s="26"/>
      <c r="B64" s="65"/>
      <c r="C64" s="92"/>
      <c r="D64" s="93"/>
      <c r="E64" s="93"/>
      <c r="F64" s="93"/>
      <c r="G64" s="93"/>
      <c r="H64" s="93"/>
      <c r="I64" s="93"/>
      <c r="J64" s="94" t="s">
        <v>11</v>
      </c>
      <c r="K64" s="93">
        <f>AA59</f>
        <v>0</v>
      </c>
      <c r="L64" s="93"/>
      <c r="M64" s="95">
        <f t="shared" si="2"/>
        <v>0</v>
      </c>
      <c r="N64" s="93"/>
      <c r="O64" s="105">
        <f t="shared" si="3"/>
        <v>0</v>
      </c>
      <c r="P64" s="26"/>
      <c r="Q64" s="85"/>
      <c r="R64" s="85"/>
      <c r="T64" s="5"/>
      <c r="U64" s="5"/>
      <c r="V64" s="5"/>
      <c r="W64" s="5"/>
      <c r="X64" s="5"/>
      <c r="Y64" s="5"/>
      <c r="Z64" s="5"/>
      <c r="AA64" s="5"/>
    </row>
    <row r="65" spans="1:30" x14ac:dyDescent="0.3">
      <c r="A65" s="26"/>
      <c r="B65" s="65"/>
      <c r="C65" s="65"/>
      <c r="D65" s="65"/>
      <c r="E65" s="65"/>
      <c r="F65" s="65"/>
      <c r="G65" s="65"/>
      <c r="H65" s="65"/>
      <c r="I65" s="65"/>
      <c r="J65" s="66"/>
      <c r="K65" s="65"/>
      <c r="L65" s="65"/>
      <c r="M65" s="67"/>
      <c r="N65" s="65"/>
      <c r="O65" s="67"/>
      <c r="P65" s="26"/>
      <c r="Q65" s="85"/>
      <c r="R65" s="85"/>
      <c r="T65" s="5"/>
      <c r="U65" s="5"/>
      <c r="V65" s="5"/>
      <c r="W65" s="5"/>
      <c r="X65" s="5"/>
      <c r="Y65" s="5"/>
      <c r="Z65" s="5"/>
      <c r="AA65" s="5"/>
    </row>
    <row r="66" spans="1:30" ht="14.25" thickBot="1" x14ac:dyDescent="0.35">
      <c r="A66" s="26"/>
      <c r="B66" s="65"/>
      <c r="C66" s="69" t="s">
        <v>49</v>
      </c>
      <c r="D66" s="65"/>
      <c r="E66" s="65"/>
      <c r="F66" s="65"/>
      <c r="G66" s="65"/>
      <c r="H66" s="65"/>
      <c r="I66" s="65"/>
      <c r="J66" s="66"/>
      <c r="K66" s="65"/>
      <c r="L66" s="65"/>
      <c r="M66" s="67"/>
      <c r="N66" s="65"/>
      <c r="O66" s="65"/>
      <c r="P66" s="26"/>
      <c r="Q66" s="85"/>
      <c r="R66" s="85"/>
      <c r="T66" s="5"/>
      <c r="U66" s="5"/>
      <c r="V66" s="5"/>
      <c r="W66" s="5"/>
      <c r="X66" s="5"/>
      <c r="Y66" s="5"/>
      <c r="Z66" s="5"/>
      <c r="AA66" s="5"/>
    </row>
    <row r="67" spans="1:30" ht="69" customHeight="1" thickBot="1" x14ac:dyDescent="0.35">
      <c r="A67" s="26"/>
      <c r="B67" s="65"/>
      <c r="C67" s="160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2"/>
      <c r="P67" s="26"/>
      <c r="Q67" s="85"/>
      <c r="R67" s="85"/>
      <c r="T67" s="5"/>
      <c r="U67" s="5"/>
      <c r="V67" s="5"/>
      <c r="W67" s="5"/>
      <c r="X67" s="5"/>
      <c r="Y67" s="5"/>
      <c r="Z67" s="5"/>
      <c r="AA67" s="5"/>
    </row>
    <row r="68" spans="1:30" x14ac:dyDescent="0.3">
      <c r="A68" s="26"/>
      <c r="B68" s="26"/>
      <c r="C68" s="26"/>
      <c r="I68" s="65"/>
      <c r="J68" s="26"/>
      <c r="K68" s="26"/>
      <c r="L68" s="26"/>
      <c r="M68" s="26"/>
      <c r="N68" s="26"/>
      <c r="O68" s="26"/>
      <c r="P68" s="26"/>
      <c r="Q68" s="85"/>
      <c r="R68" s="85"/>
      <c r="T68" s="5"/>
      <c r="U68" s="5"/>
      <c r="V68" s="5"/>
      <c r="W68" s="5"/>
      <c r="X68" s="5"/>
      <c r="Y68" s="5"/>
      <c r="Z68" s="5"/>
      <c r="AA68" s="5"/>
    </row>
    <row r="69" spans="1:30" x14ac:dyDescent="0.3">
      <c r="A69" s="26"/>
      <c r="D69" s="27" t="s">
        <v>65</v>
      </c>
      <c r="E69" s="68"/>
      <c r="F69" s="68"/>
      <c r="G69" s="68"/>
      <c r="H69" s="68"/>
      <c r="K69" s="27" t="s">
        <v>12</v>
      </c>
      <c r="L69" s="68"/>
      <c r="M69" s="68"/>
      <c r="N69" s="68"/>
      <c r="O69" s="68"/>
      <c r="P69" s="68"/>
      <c r="Q69" s="85"/>
      <c r="R69" s="85"/>
      <c r="T69" s="5"/>
      <c r="U69" s="5"/>
      <c r="V69" s="5"/>
      <c r="W69" s="5"/>
      <c r="X69" s="5"/>
      <c r="Y69" s="5"/>
      <c r="Z69" s="5"/>
      <c r="AA69" s="5"/>
    </row>
    <row r="70" spans="1:30" x14ac:dyDescent="0.3">
      <c r="A70" s="26"/>
      <c r="B70" s="65"/>
      <c r="C70" s="65"/>
      <c r="D70" s="65"/>
      <c r="E70" s="65"/>
      <c r="F70" s="65"/>
      <c r="G70" s="65"/>
      <c r="H70" s="65"/>
      <c r="I70" s="65"/>
      <c r="J70" s="66"/>
      <c r="K70" s="65"/>
      <c r="L70" s="65"/>
      <c r="M70" s="67"/>
      <c r="N70" s="65"/>
      <c r="O70" s="65"/>
      <c r="P70" s="26"/>
      <c r="Q70" s="85"/>
      <c r="R70" s="85"/>
      <c r="T70" s="5"/>
      <c r="U70" s="5"/>
      <c r="V70" s="5"/>
      <c r="W70" s="5"/>
      <c r="X70" s="5"/>
      <c r="Y70" s="5"/>
      <c r="Z70" s="5"/>
      <c r="AA70" s="5"/>
      <c r="AB70" s="133"/>
      <c r="AC70" s="133"/>
      <c r="AD70" s="134"/>
    </row>
    <row r="71" spans="1:30" x14ac:dyDescent="0.3">
      <c r="AB71" s="3"/>
      <c r="AC71" s="3"/>
      <c r="AD71" s="3"/>
    </row>
  </sheetData>
  <sheetProtection algorithmName="SHA-512" hashValue="TW9JqwyPbHzk+hv5wTxRAmH0o6puZG3RURMK4RraoxRpfftEWgSxJOq+Z4TdWqOImSr8c445P09heto2CdN/UQ==" saltValue="/cKC2RnZNYh3hgRD0jwBmA==" spinCount="100000" sheet="1" objects="1" scenarios="1" selectLockedCells="1"/>
  <mergeCells count="36">
    <mergeCell ref="A42:B42"/>
    <mergeCell ref="C58:E58"/>
    <mergeCell ref="I58:J58"/>
    <mergeCell ref="A23:B23"/>
    <mergeCell ref="A25:B25"/>
    <mergeCell ref="A26:B26"/>
    <mergeCell ref="A27:B27"/>
    <mergeCell ref="C67:O67"/>
    <mergeCell ref="A28:B28"/>
    <mergeCell ref="A29:B29"/>
    <mergeCell ref="A35:B35"/>
    <mergeCell ref="A36:B36"/>
    <mergeCell ref="A38:B38"/>
    <mergeCell ref="A39:B39"/>
    <mergeCell ref="A51:B51"/>
    <mergeCell ref="A52:B52"/>
    <mergeCell ref="A53:B53"/>
    <mergeCell ref="A54:B54"/>
    <mergeCell ref="A55:B55"/>
    <mergeCell ref="A40:B40"/>
    <mergeCell ref="A48:B48"/>
    <mergeCell ref="A49:B49"/>
    <mergeCell ref="A41:B41"/>
    <mergeCell ref="AB7:AC7"/>
    <mergeCell ref="A1:R1"/>
    <mergeCell ref="A2:R2"/>
    <mergeCell ref="B3:F3"/>
    <mergeCell ref="T1:AA1"/>
    <mergeCell ref="A15:B15"/>
    <mergeCell ref="A16:B16"/>
    <mergeCell ref="A22:B22"/>
    <mergeCell ref="A9:B9"/>
    <mergeCell ref="A10:B10"/>
    <mergeCell ref="A12:B12"/>
    <mergeCell ref="A13:B13"/>
    <mergeCell ref="A14:B14"/>
  </mergeCells>
  <dataValidations count="3">
    <dataValidation type="list" allowBlank="1" showInputMessage="1" showErrorMessage="1" errorTitle="PTO options" error="Please select from drop-down options" sqref="Y56:Y57">
      <formula1>$Y$17:$Y$25</formula1>
    </dataValidation>
    <dataValidation type="list" allowBlank="1" showInputMessage="1" showErrorMessage="1" errorTitle="PTO options" error="Please select from drop-down options" sqref="Y3:Y12">
      <formula1>$Y$3:$Y$12</formula1>
    </dataValidation>
    <dataValidation type="list" allowBlank="1" showInputMessage="1" showErrorMessage="1" errorTitle="PTO optoins" error="Please select from available paid time off options." sqref="P15:P16 H15:H16 J15:J16 L15:L16 N15:N16 D15:D16 F15:F16 P28:P29 H28:H29 J28:J29 L28:L29 N28:N29 D28:D29 F28:F29 P41:P42 H41:H42 J41:J42 L41:L42 N41:N42 D41:D42 F41:F42 P54:P55 H54:H55 J54:J55 L54:L55 N54:N55 D54:D55 F54:F55">
      <formula1>$Y$3:$Y$12</formula1>
    </dataValidation>
  </dataValidations>
  <pageMargins left="0.7" right="0.7" top="0.75" bottom="0.75" header="0.3" footer="0.3"/>
  <pageSetup scale="67" orientation="portrait" horizontalDpi="4294967294" verticalDpi="4294967294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71"/>
  <sheetViews>
    <sheetView workbookViewId="0">
      <selection activeCell="F16" sqref="F16"/>
    </sheetView>
  </sheetViews>
  <sheetFormatPr defaultRowHeight="13.5" x14ac:dyDescent="0.3"/>
  <cols>
    <col min="1" max="1" width="9" style="2" customWidth="1"/>
    <col min="2" max="2" width="2.7109375" style="2" customWidth="1"/>
    <col min="3" max="3" width="9.5703125" style="2" customWidth="1"/>
    <col min="4" max="4" width="5.7109375" style="2" customWidth="1"/>
    <col min="5" max="5" width="11" style="2" customWidth="1"/>
    <col min="6" max="6" width="5.7109375" style="2" customWidth="1"/>
    <col min="7" max="7" width="9.85546875" style="2" customWidth="1"/>
    <col min="8" max="8" width="5.7109375" style="2" customWidth="1"/>
    <col min="9" max="9" width="9.28515625" style="2" bestFit="1" customWidth="1"/>
    <col min="10" max="10" width="5.7109375" style="2" customWidth="1"/>
    <col min="11" max="11" width="9.28515625" style="2" bestFit="1" customWidth="1"/>
    <col min="12" max="12" width="5.7109375" style="2" customWidth="1"/>
    <col min="13" max="13" width="9.28515625" style="2" bestFit="1" customWidth="1"/>
    <col min="14" max="14" width="5.7109375" style="2" customWidth="1"/>
    <col min="15" max="15" width="10" style="2" customWidth="1"/>
    <col min="16" max="16" width="5.7109375" style="2" customWidth="1"/>
    <col min="17" max="17" width="6" style="90" bestFit="1" customWidth="1"/>
    <col min="18" max="18" width="8.140625" style="90" customWidth="1"/>
    <col min="19" max="19" width="9.140625" style="2" hidden="1" customWidth="1"/>
    <col min="20" max="20" width="7.28515625" style="4" hidden="1" customWidth="1"/>
    <col min="21" max="27" width="9.140625" style="4" hidden="1" customWidth="1"/>
    <col min="28" max="29" width="9.140625" style="2" hidden="1" customWidth="1"/>
    <col min="30" max="30" width="7" style="2" hidden="1" customWidth="1"/>
    <col min="31" max="16384" width="9.140625" style="2"/>
  </cols>
  <sheetData>
    <row r="1" spans="1:30" ht="16.5" x14ac:dyDescent="0.3">
      <c r="A1" s="163" t="s">
        <v>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3"/>
      <c r="T1" s="166" t="s">
        <v>37</v>
      </c>
      <c r="U1" s="167"/>
      <c r="V1" s="167"/>
      <c r="W1" s="167"/>
      <c r="X1" s="167"/>
      <c r="Y1" s="167"/>
      <c r="Z1" s="167"/>
      <c r="AA1" s="168"/>
    </row>
    <row r="2" spans="1:30" ht="17.25" thickBot="1" x14ac:dyDescent="0.35">
      <c r="A2" s="165" t="s">
        <v>53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T2" s="8"/>
      <c r="U2" s="9"/>
      <c r="V2" s="9"/>
      <c r="W2" s="9"/>
      <c r="X2" s="9"/>
      <c r="Y2" s="9"/>
      <c r="Z2" s="9"/>
      <c r="AA2" s="10"/>
    </row>
    <row r="3" spans="1:30" ht="14.25" thickBot="1" x14ac:dyDescent="0.35">
      <c r="A3" s="27" t="s">
        <v>6</v>
      </c>
      <c r="B3" s="180" t="str">
        <f>'Dec-Jan'!B3:F3</f>
        <v>ENTER YOUR NAME HERE</v>
      </c>
      <c r="C3" s="181"/>
      <c r="D3" s="181"/>
      <c r="E3" s="181"/>
      <c r="F3" s="182"/>
      <c r="G3" s="26"/>
      <c r="H3" s="26"/>
      <c r="I3" s="26"/>
      <c r="J3" s="26"/>
      <c r="K3" s="26"/>
      <c r="L3" s="26"/>
      <c r="M3" s="117" t="s">
        <v>87</v>
      </c>
      <c r="N3" s="26"/>
      <c r="O3" s="26"/>
      <c r="P3" s="26"/>
      <c r="Q3" s="85"/>
      <c r="R3" s="85"/>
      <c r="T3" s="11"/>
      <c r="U3" s="7"/>
      <c r="V3" s="7"/>
      <c r="W3" s="7"/>
      <c r="X3" s="18" t="s">
        <v>38</v>
      </c>
      <c r="Y3" s="136" t="s">
        <v>22</v>
      </c>
      <c r="Z3" s="7"/>
      <c r="AA3" s="12"/>
    </row>
    <row r="4" spans="1:30" x14ac:dyDescent="0.3">
      <c r="A4" s="28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85"/>
      <c r="R4" s="85"/>
      <c r="T4" s="11"/>
      <c r="U4" s="7"/>
      <c r="V4" s="7"/>
      <c r="W4" s="7"/>
      <c r="X4" s="18"/>
      <c r="Y4" s="136" t="s">
        <v>23</v>
      </c>
      <c r="Z4" s="7"/>
      <c r="AA4" s="12"/>
    </row>
    <row r="5" spans="1:30" s="1" customFormat="1" x14ac:dyDescent="0.3">
      <c r="A5" s="28"/>
      <c r="B5" s="28"/>
      <c r="C5" s="113" t="s">
        <v>0</v>
      </c>
      <c r="D5" s="114"/>
      <c r="E5" s="115">
        <v>42903</v>
      </c>
      <c r="F5" s="29"/>
      <c r="G5" s="28"/>
      <c r="H5" s="28"/>
      <c r="I5" s="28"/>
      <c r="J5" s="28"/>
      <c r="K5" s="28"/>
      <c r="L5" s="28"/>
      <c r="M5" s="28"/>
      <c r="N5" s="28"/>
      <c r="O5" s="28"/>
      <c r="P5" s="28"/>
      <c r="Q5" s="86"/>
      <c r="R5" s="86"/>
      <c r="S5" s="2"/>
      <c r="T5" s="11"/>
      <c r="U5" s="6"/>
      <c r="V5" s="7"/>
      <c r="W5" s="7"/>
      <c r="X5" s="7"/>
      <c r="Y5" s="136" t="s">
        <v>24</v>
      </c>
      <c r="Z5" s="7"/>
      <c r="AA5" s="12"/>
      <c r="AB5" s="2"/>
      <c r="AC5" s="2"/>
      <c r="AD5" s="2"/>
    </row>
    <row r="6" spans="1:30" x14ac:dyDescent="0.3">
      <c r="A6" s="28"/>
      <c r="B6" s="28"/>
      <c r="C6" s="113" t="s">
        <v>1</v>
      </c>
      <c r="D6" s="114"/>
      <c r="E6" s="116">
        <f>IF('May-Jun'!$E$44=0,"",$E$5+6)</f>
        <v>42909</v>
      </c>
      <c r="F6" s="30"/>
      <c r="G6" s="54"/>
      <c r="H6" s="28"/>
      <c r="I6" s="28"/>
      <c r="J6" s="28"/>
      <c r="K6" s="28"/>
      <c r="L6" s="28"/>
      <c r="M6" s="28"/>
      <c r="N6" s="28"/>
      <c r="O6" s="28"/>
      <c r="P6" s="28"/>
      <c r="Q6" s="86"/>
      <c r="R6" s="86"/>
      <c r="T6" s="11"/>
      <c r="U6" s="7"/>
      <c r="V6" s="7"/>
      <c r="W6" s="7"/>
      <c r="X6" s="7"/>
      <c r="Y6" s="136" t="s">
        <v>25</v>
      </c>
      <c r="Z6" s="7"/>
      <c r="AA6" s="12"/>
    </row>
    <row r="7" spans="1:30" x14ac:dyDescent="0.3">
      <c r="A7" s="28"/>
      <c r="B7" s="28"/>
      <c r="C7" s="78" t="s">
        <v>13</v>
      </c>
      <c r="D7" s="78"/>
      <c r="E7" s="31" t="s">
        <v>14</v>
      </c>
      <c r="F7" s="31"/>
      <c r="G7" s="106" t="s">
        <v>15</v>
      </c>
      <c r="H7" s="106"/>
      <c r="I7" s="106" t="s">
        <v>16</v>
      </c>
      <c r="J7" s="106"/>
      <c r="K7" s="106" t="s">
        <v>17</v>
      </c>
      <c r="L7" s="106"/>
      <c r="M7" s="106" t="s">
        <v>18</v>
      </c>
      <c r="N7" s="106"/>
      <c r="O7" s="106" t="s">
        <v>19</v>
      </c>
      <c r="P7" s="106"/>
      <c r="Q7" s="32"/>
      <c r="R7" s="32"/>
      <c r="T7" s="11"/>
      <c r="U7" s="7"/>
      <c r="V7" s="7"/>
      <c r="W7" s="7"/>
      <c r="X7" s="7"/>
      <c r="Y7" s="136" t="s">
        <v>26</v>
      </c>
      <c r="Z7" s="7"/>
      <c r="AA7" s="12"/>
      <c r="AB7" s="173" t="s">
        <v>45</v>
      </c>
      <c r="AC7" s="174"/>
    </row>
    <row r="8" spans="1:30" ht="14.25" thickBot="1" x14ac:dyDescent="0.35">
      <c r="A8" s="28"/>
      <c r="B8" s="28"/>
      <c r="C8" s="112">
        <f>IF('May-Jun'!$E44=0,"",'May-Jun'!$E44+7)</f>
        <v>42903</v>
      </c>
      <c r="D8" s="111"/>
      <c r="E8" s="110">
        <f>IF('May-Jun'!$E44=0,"",'May-Jun'!$E44+8)</f>
        <v>42904</v>
      </c>
      <c r="F8" s="111"/>
      <c r="G8" s="110">
        <f>IF('May-Jun'!$E44=0,"",'May-Jun'!$E44+9)</f>
        <v>42905</v>
      </c>
      <c r="H8" s="111"/>
      <c r="I8" s="110">
        <f>IF('May-Jun'!$E44=0,"",'May-Jun'!$E44+10)</f>
        <v>42906</v>
      </c>
      <c r="J8" s="111"/>
      <c r="K8" s="110">
        <f>IF('May-Jun'!$E44=0,"",'May-Jun'!$E44+11)</f>
        <v>42907</v>
      </c>
      <c r="L8" s="111"/>
      <c r="M8" s="110">
        <f>IF('May-Jun'!$E44=0,"",'May-Jun'!$E44+12)</f>
        <v>42908</v>
      </c>
      <c r="N8" s="111"/>
      <c r="O8" s="110">
        <f>IF('May-Jun'!$E44=0,"",'May-Jun'!$E44+13)</f>
        <v>42909</v>
      </c>
      <c r="P8" s="111"/>
      <c r="Q8" s="87"/>
      <c r="R8" s="87"/>
      <c r="T8" s="11"/>
      <c r="U8" s="7"/>
      <c r="V8" s="7"/>
      <c r="W8" s="7"/>
      <c r="X8" s="7"/>
      <c r="Y8" s="136" t="s">
        <v>27</v>
      </c>
      <c r="Z8" s="7"/>
      <c r="AA8" s="12"/>
      <c r="AC8" s="20" t="s">
        <v>43</v>
      </c>
      <c r="AD8" s="22" t="s">
        <v>44</v>
      </c>
    </row>
    <row r="9" spans="1:30" ht="14.25" thickBot="1" x14ac:dyDescent="0.35">
      <c r="A9" s="154" t="s">
        <v>2</v>
      </c>
      <c r="B9" s="171"/>
      <c r="C9" s="70"/>
      <c r="D9" s="33" t="s">
        <v>3</v>
      </c>
      <c r="E9" s="70"/>
      <c r="F9" s="34" t="s">
        <v>3</v>
      </c>
      <c r="G9" s="70"/>
      <c r="H9" s="34" t="s">
        <v>3</v>
      </c>
      <c r="I9" s="70"/>
      <c r="J9" s="34" t="s">
        <v>3</v>
      </c>
      <c r="K9" s="70"/>
      <c r="L9" s="34" t="s">
        <v>3</v>
      </c>
      <c r="M9" s="70"/>
      <c r="N9" s="34" t="s">
        <v>3</v>
      </c>
      <c r="O9" s="70"/>
      <c r="P9" s="34" t="s">
        <v>3</v>
      </c>
      <c r="Q9" s="32"/>
      <c r="R9" s="32"/>
      <c r="T9" s="11"/>
      <c r="U9" s="7"/>
      <c r="V9" s="7"/>
      <c r="W9" s="7"/>
      <c r="X9" s="7"/>
      <c r="Y9" s="137" t="s">
        <v>28</v>
      </c>
      <c r="Z9" s="7"/>
      <c r="AA9" s="12"/>
      <c r="AB9" s="135" t="s">
        <v>20</v>
      </c>
      <c r="AC9" s="21" t="s">
        <v>47</v>
      </c>
      <c r="AD9" s="23" t="s">
        <v>46</v>
      </c>
    </row>
    <row r="10" spans="1:30" ht="14.25" thickBot="1" x14ac:dyDescent="0.35">
      <c r="A10" s="152" t="s">
        <v>4</v>
      </c>
      <c r="B10" s="164"/>
      <c r="C10" s="71"/>
      <c r="D10" s="36">
        <f>IF((OR(C10="",C9="")),0,IF((C10&lt;C9),((C10-C9)*24)+24,(C10-C9)*24))</f>
        <v>0</v>
      </c>
      <c r="E10" s="71"/>
      <c r="F10" s="37">
        <f>IF((OR(E10="",E9="")),0,IF((E10&lt;E9),((E10-E9)*24)+24,(E10-E9)*24))</f>
        <v>0</v>
      </c>
      <c r="G10" s="71"/>
      <c r="H10" s="37">
        <f>IF((OR(G10="",G9="")),0,IF((G10&lt;G9),((G10-G9)*24)+24,(G10-G9)*24))</f>
        <v>0</v>
      </c>
      <c r="I10" s="71"/>
      <c r="J10" s="37">
        <f>IF((OR(I10="",I9="")),0,IF((I10&lt;I9),((I10-I9)*24)+24,(I10-I9)*24))</f>
        <v>0</v>
      </c>
      <c r="K10" s="71"/>
      <c r="L10" s="37">
        <f>IF((OR(K10="",K9="")),0,IF((K10&lt;K9),((K10-K9)*24)+24,(K10-K9)*24))</f>
        <v>0</v>
      </c>
      <c r="M10" s="71"/>
      <c r="N10" s="37">
        <f>IF((OR(M10="",M9="")),0,IF((M10&lt;M9),((M10-M9)*24)+24,(M10-M9)*24))</f>
        <v>0</v>
      </c>
      <c r="O10" s="71"/>
      <c r="P10" s="37">
        <f>IF((OR(O10="",O9="")),0,IF((O10&lt;O9),((O10-O9)*24)+24,(O10-O9)*24))</f>
        <v>0</v>
      </c>
      <c r="Q10" s="87"/>
      <c r="R10" s="87"/>
      <c r="T10" s="13"/>
      <c r="U10" s="14"/>
      <c r="V10" s="7"/>
      <c r="W10" s="7"/>
      <c r="X10" s="7"/>
      <c r="Y10" s="137" t="s">
        <v>66</v>
      </c>
      <c r="Z10" s="7"/>
      <c r="AA10" s="12"/>
      <c r="AB10" s="19">
        <v>1</v>
      </c>
      <c r="AC10" s="19">
        <v>0.13</v>
      </c>
      <c r="AD10" s="24">
        <f t="shared" ref="AD10:AD22" si="0">AB10/7</f>
        <v>0.14285714285714285</v>
      </c>
    </row>
    <row r="11" spans="1:30" ht="14.25" thickBot="1" x14ac:dyDescent="0.35">
      <c r="A11" s="38"/>
      <c r="B11" s="39"/>
      <c r="C11" s="40"/>
      <c r="D11" s="41"/>
      <c r="E11" s="55"/>
      <c r="F11" s="41"/>
      <c r="G11" s="55"/>
      <c r="H11" s="41"/>
      <c r="I11" s="55"/>
      <c r="J11" s="41"/>
      <c r="K11" s="55"/>
      <c r="L11" s="41"/>
      <c r="M11" s="55"/>
      <c r="N11" s="41"/>
      <c r="O11" s="55"/>
      <c r="P11" s="41"/>
      <c r="Q11" s="32"/>
      <c r="R11" s="32"/>
      <c r="T11" s="13"/>
      <c r="U11" s="14"/>
      <c r="V11" s="7"/>
      <c r="W11" s="7"/>
      <c r="X11" s="7"/>
      <c r="Y11" s="137" t="s">
        <v>72</v>
      </c>
      <c r="Z11" s="7"/>
      <c r="AA11" s="12"/>
      <c r="AB11" s="19">
        <v>1.5</v>
      </c>
      <c r="AC11" s="19">
        <v>0.2</v>
      </c>
      <c r="AD11" s="24">
        <f t="shared" si="0"/>
        <v>0.21428571428571427</v>
      </c>
    </row>
    <row r="12" spans="1:30" ht="14.25" thickBot="1" x14ac:dyDescent="0.35">
      <c r="A12" s="154" t="s">
        <v>2</v>
      </c>
      <c r="B12" s="155"/>
      <c r="C12" s="70"/>
      <c r="D12" s="33" t="s">
        <v>3</v>
      </c>
      <c r="E12" s="70"/>
      <c r="F12" s="34" t="s">
        <v>3</v>
      </c>
      <c r="G12" s="70"/>
      <c r="H12" s="34" t="s">
        <v>3</v>
      </c>
      <c r="I12" s="70"/>
      <c r="J12" s="34" t="s">
        <v>3</v>
      </c>
      <c r="K12" s="70"/>
      <c r="L12" s="34" t="s">
        <v>3</v>
      </c>
      <c r="M12" s="70"/>
      <c r="N12" s="34" t="s">
        <v>3</v>
      </c>
      <c r="O12" s="70"/>
      <c r="P12" s="34" t="s">
        <v>3</v>
      </c>
      <c r="Q12" s="56" t="s">
        <v>3</v>
      </c>
      <c r="R12" s="43" t="s">
        <v>39</v>
      </c>
      <c r="T12" s="13"/>
      <c r="U12" s="14"/>
      <c r="V12" s="7"/>
      <c r="W12" s="7"/>
      <c r="X12" s="7"/>
      <c r="Y12" s="136" t="s">
        <v>29</v>
      </c>
      <c r="Z12" s="7"/>
      <c r="AA12" s="12"/>
      <c r="AB12" s="19">
        <v>2</v>
      </c>
      <c r="AC12" s="19">
        <v>0.27</v>
      </c>
      <c r="AD12" s="24">
        <f t="shared" si="0"/>
        <v>0.2857142857142857</v>
      </c>
    </row>
    <row r="13" spans="1:30" ht="14.25" thickBot="1" x14ac:dyDescent="0.35">
      <c r="A13" s="156" t="s">
        <v>4</v>
      </c>
      <c r="B13" s="157"/>
      <c r="C13" s="71"/>
      <c r="D13" s="36">
        <f>IF((OR(C13="",C12="")),0,IF((C13&lt;C12),((C13-C12)*24)+24,(C13-C12)*24))</f>
        <v>0</v>
      </c>
      <c r="E13" s="71"/>
      <c r="F13" s="37">
        <f>IF((OR(E13="",E12="")),0,IF((E13&lt;E12),((E13-E12)*24)+24,(E13-E12)*24))</f>
        <v>0</v>
      </c>
      <c r="G13" s="71"/>
      <c r="H13" s="37">
        <f>IF((OR(G13="",G12="")),0,IF((G13&lt;G12),((G13-G12)*24)+24,(G13-G12)*24))</f>
        <v>0</v>
      </c>
      <c r="I13" s="71"/>
      <c r="J13" s="37">
        <f>IF((OR(I13="",I12="")),0,IF((I13&lt;I12),((I13-I12)*24)+24,(I13-I12)*24))</f>
        <v>0</v>
      </c>
      <c r="K13" s="71"/>
      <c r="L13" s="37">
        <f>IF((OR(K13="",K12="")),0,IF((K13&lt;K12),((K13-K12)*24)+24,(K13-K12)*24))</f>
        <v>0</v>
      </c>
      <c r="M13" s="71"/>
      <c r="N13" s="37">
        <f>IF((OR(M13="",M12="")),0,IF((M13&lt;M12),((M13-M12)*24)+24,(M13-M12)*24))</f>
        <v>0</v>
      </c>
      <c r="O13" s="71"/>
      <c r="P13" s="37">
        <f>IF((OR(O13="",O12="")),0,IF((O13&lt;O12),((O13-O12)*24)+24,(O13-O12)*24))</f>
        <v>0</v>
      </c>
      <c r="Q13" s="56" t="s">
        <v>20</v>
      </c>
      <c r="R13" s="88" t="s">
        <v>40</v>
      </c>
      <c r="T13" s="13"/>
      <c r="U13" s="14"/>
      <c r="V13" s="7"/>
      <c r="W13" s="7"/>
      <c r="X13" s="7"/>
      <c r="Y13" s="7"/>
      <c r="Z13" s="7"/>
      <c r="AA13" s="12"/>
      <c r="AB13" s="19">
        <v>2.5</v>
      </c>
      <c r="AC13" s="19">
        <v>0.33</v>
      </c>
      <c r="AD13" s="24">
        <f t="shared" si="0"/>
        <v>0.35714285714285715</v>
      </c>
    </row>
    <row r="14" spans="1:30" ht="14.25" thickBot="1" x14ac:dyDescent="0.35">
      <c r="A14" s="169" t="s">
        <v>5</v>
      </c>
      <c r="B14" s="170"/>
      <c r="C14" s="57">
        <f>IF(OR(ISTEXT(D10)),"Error in C12 or C15",(D10+D13))</f>
        <v>0</v>
      </c>
      <c r="D14" s="58"/>
      <c r="E14" s="59">
        <f>IF(OR(ISTEXT(F10)),"Error in C12 or C15",(F10+F13))</f>
        <v>0</v>
      </c>
      <c r="F14" s="60"/>
      <c r="G14" s="59">
        <f>IF(OR(ISTEXT(H10)),"Error in C12 or C15",(H10+H13))</f>
        <v>0</v>
      </c>
      <c r="H14" s="60"/>
      <c r="I14" s="59">
        <f>IF(OR(ISTEXT(J10)),"Error in C12 or C15",(J10+J13))</f>
        <v>0</v>
      </c>
      <c r="J14" s="60"/>
      <c r="K14" s="59">
        <f>IF(OR(ISTEXT(L10)),"Error in C12 or C15",(L10+L13))</f>
        <v>0</v>
      </c>
      <c r="L14" s="60"/>
      <c r="M14" s="59">
        <f>IF(OR(ISTEXT(N10)),"Error in C12 or C15",(N10+N13))</f>
        <v>0</v>
      </c>
      <c r="N14" s="60"/>
      <c r="O14" s="59">
        <f>IF(OR(ISTEXT(P10)),"Error in C12 or C15",(P10+P13))</f>
        <v>0</v>
      </c>
      <c r="P14" s="60"/>
      <c r="Q14" s="46">
        <f>SUM(C14:P14)</f>
        <v>0</v>
      </c>
      <c r="R14" s="47">
        <v>5</v>
      </c>
      <c r="T14" s="11" t="s">
        <v>22</v>
      </c>
      <c r="U14" s="7" t="s">
        <v>23</v>
      </c>
      <c r="V14" s="7" t="s">
        <v>24</v>
      </c>
      <c r="W14" s="7" t="s">
        <v>25</v>
      </c>
      <c r="X14" s="7" t="s">
        <v>26</v>
      </c>
      <c r="Y14" s="7" t="s">
        <v>27</v>
      </c>
      <c r="Z14" s="7" t="s">
        <v>28</v>
      </c>
      <c r="AA14" s="12" t="s">
        <v>29</v>
      </c>
      <c r="AB14" s="19">
        <v>3</v>
      </c>
      <c r="AC14" s="19">
        <v>0.4</v>
      </c>
      <c r="AD14" s="24">
        <f t="shared" si="0"/>
        <v>0.42857142857142855</v>
      </c>
    </row>
    <row r="15" spans="1:30" ht="14.25" thickBot="1" x14ac:dyDescent="0.35">
      <c r="A15" s="158" t="s">
        <v>21</v>
      </c>
      <c r="B15" s="172"/>
      <c r="C15" s="72"/>
      <c r="D15" s="73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41">
        <f>C15+E15+G15+I15+K15+M15+O15</f>
        <v>0</v>
      </c>
      <c r="R15" s="82" t="s">
        <v>39</v>
      </c>
      <c r="T15" s="11">
        <f>(IF(D15="AL",C15,0))+(IF(F15="AL",E15))+(IF(H15="AL",G15,0))+(IF(J15="AL",I15,0))+(IF(L15="AL",K15,0))+(IF(N15="AL",M15,0))+(IF(P15="AL",O15,0))</f>
        <v>0</v>
      </c>
      <c r="U15" s="7">
        <f>(IF(D15="PH",C15,0))+(IF(F15="PH",E15))+(IF(H15="PH",G15,0))+(IF(J15="PH",I15,0))+(IF(L15="PH",K15,0))+(IF(N15="PH",M15,0))+(IF(P15="PH",O15,0))</f>
        <v>0</v>
      </c>
      <c r="V15" s="7">
        <f>(IF(D15="V",C15,0))+(IF(F15="V",E15))+(IF(H15="V",G15,0))+(IF(J15="V",I15,0))+(IF(L15="V",K15,0))+(IF(N15="V",M15,0))+(IF(P15="V",O15,0))</f>
        <v>0</v>
      </c>
      <c r="W15" s="7">
        <f>(IF(D15="S",C15,0))+(IF(F15="S",E15))+(IF(H15="S",G15,0))+(IF(J15="S",I15,0))+(IF(L15="S",K15,0))+(IF(N15="S",M15,0))+(IF(P15="S",O15,0))</f>
        <v>0</v>
      </c>
      <c r="X15" s="7">
        <f>(IF(D15="SL",C15,0))+(IF(F15="SL",E15))+(IF(H15="SL",G15,0))+(IF(J15="SL",I15,0))+(IF(L15="SL",K15,0))+(IF(N15="SL",M15,0))+(IF(P15="SL",O15,0))</f>
        <v>0</v>
      </c>
      <c r="Y15" s="7">
        <f>(IF(D15="C",C15,0))+(IF(F15="C",E15))+(IF(H15="C",G15,0))+(IF(J15="C",I15,0))+(IF(L15="C",K15,0))+(IF(N15="C",M15,0))+(IF(P15="C",O15,0))</f>
        <v>0</v>
      </c>
      <c r="Z15" s="7">
        <f>(IF(D15="PB",C15,0))+(IF(F15="PB",E15))+(IF(H15="PB",G15,0))+(IF(J15="PB",I15,0))+(IF(L15="PB",K15,0))+(IF(N15="PB",M15,0))+(IF(P15="PB",O15,0))</f>
        <v>0</v>
      </c>
      <c r="AA15" s="12">
        <f>(IF(D15="O",C15,0))+(IF(F15="O",E15))+(IF(H15="O",G15,0))+(IF(J15="O",I15,0))+(IF(L15="O",K15,0))+(IF(N15="O",M15,0))+(IF(P15="O",O15,0))</f>
        <v>0</v>
      </c>
      <c r="AB15" s="19">
        <v>3.5</v>
      </c>
      <c r="AC15" s="19">
        <v>0.47</v>
      </c>
      <c r="AD15" s="24">
        <f t="shared" si="0"/>
        <v>0.5</v>
      </c>
    </row>
    <row r="16" spans="1:30" ht="14.25" thickBot="1" x14ac:dyDescent="0.35">
      <c r="A16" s="158" t="s">
        <v>21</v>
      </c>
      <c r="B16" s="172"/>
      <c r="C16" s="74"/>
      <c r="D16" s="75"/>
      <c r="E16" s="74"/>
      <c r="F16" s="75"/>
      <c r="G16" s="74"/>
      <c r="H16" s="75"/>
      <c r="I16" s="74"/>
      <c r="J16" s="75"/>
      <c r="K16" s="74"/>
      <c r="L16" s="75"/>
      <c r="M16" s="74"/>
      <c r="N16" s="75"/>
      <c r="O16" s="74"/>
      <c r="P16" s="75"/>
      <c r="Q16" s="41">
        <f>C16+E16+G16+I16+K16+M16+O16</f>
        <v>0</v>
      </c>
      <c r="R16" s="82" t="s">
        <v>40</v>
      </c>
      <c r="T16" s="11">
        <f>(IF(D16="AL",C16,0))+(IF(F16="AL",E16))+(IF(H16="AL",G16,0))+(IF(J16="AL",I16,0))+(IF(L16="AL",K16,0))+(IF(N16="AL",M16,0))+(IF(P16="AL",O16,0))</f>
        <v>0</v>
      </c>
      <c r="U16" s="7">
        <f>(IF(D16="PH",C16,0))+(IF(F16="PH",E16))+(IF(H16="PH",G16,0))+(IF(J16="PH",I16,0))+(IF(L16="PH",K16,0))+(IF(N16="PH",M16,0))+(IF(P16="PH",O16,0))</f>
        <v>0</v>
      </c>
      <c r="V16" s="7">
        <f>(IF(D16="V",C16,0))+(IF(F16="V",E16))+(IF(H16="V",G16,0))+(IF(J16="V",I16,0))+(IF(L16="V",K16,0))+(IF(N16="V",M16,0))+(IF(P16="V",O16,0))</f>
        <v>0</v>
      </c>
      <c r="W16" s="7">
        <f>(IF(D16="S",C16,0))+(IF(F16="S",E16))+(IF(H16="S",G16,0))+(IF(J16="S",I16,0))+(IF(L16="S",K16,0))+(IF(N16="S",M16,0))+(IF(P16="S",O16,0))</f>
        <v>0</v>
      </c>
      <c r="X16" s="7">
        <f>(IF(D16="SL",C16,0))+(IF(F16="SL",E16))+(IF(H16="SL",G16,0))+(IF(J16="SL",I16,0))+(IF(L16="SL",K16,0))+(IF(N16="SL",M16,0))+(IF(P16="SL",O16,0))</f>
        <v>0</v>
      </c>
      <c r="Y16" s="7">
        <f>(IF(D16="C",C16,0))+(IF(F16="C",E16))+(IF(H16="C",G16,0))+(IF(J16="C",I16,0))+(IF(L16="C",K16,0))+(IF(N16="C",M16,0))+(IF(P16="C",O16,0))</f>
        <v>0</v>
      </c>
      <c r="Z16" s="7">
        <f>(IF(D16="PB",C16,0))+(IF(F16="PB",E16))+(IF(H16="PB",G16,0))+(IF(J16="PB",I16,0))+(IF(L16="PB",K16,0))+(IF(N16="PB",M16,0))+(IF(P16="PB",O16,0))</f>
        <v>0</v>
      </c>
      <c r="AA16" s="12">
        <f>(IF(D16="O",C16,0))+(IF(F16="O",E16))+(IF(H16="O",G16,0))+(IF(J16="O",I16,0))+(IF(L16="O",K16,0))+(IF(N16="O",M16,0))+(IF(P16="O",O16,0))</f>
        <v>0</v>
      </c>
      <c r="AB16" s="19">
        <v>4</v>
      </c>
      <c r="AC16" s="19">
        <v>0.53</v>
      </c>
      <c r="AD16" s="24">
        <f t="shared" si="0"/>
        <v>0.5714285714285714</v>
      </c>
    </row>
    <row r="17" spans="1:30" ht="14.25" thickBot="1" x14ac:dyDescent="0.35">
      <c r="A17" s="48"/>
      <c r="B17" s="48"/>
      <c r="C17" s="48"/>
      <c r="D17" s="48"/>
      <c r="E17" s="48"/>
      <c r="F17" s="48"/>
      <c r="G17" s="49"/>
      <c r="H17" s="48"/>
      <c r="I17" s="48"/>
      <c r="J17" s="48"/>
      <c r="K17" s="48"/>
      <c r="L17" s="48"/>
      <c r="M17" s="50"/>
      <c r="N17" s="51"/>
      <c r="O17" s="52" t="s">
        <v>42</v>
      </c>
      <c r="P17" s="53"/>
      <c r="Q17" s="83">
        <f>Q14+Q15+Q16</f>
        <v>0</v>
      </c>
      <c r="R17" s="84"/>
      <c r="S17" s="1"/>
      <c r="T17" s="11"/>
      <c r="U17" s="7"/>
      <c r="V17" s="7"/>
      <c r="W17" s="7"/>
      <c r="X17" s="7"/>
      <c r="Y17" s="7"/>
      <c r="Z17" s="7"/>
      <c r="AA17" s="12"/>
      <c r="AB17" s="19">
        <v>4.5</v>
      </c>
      <c r="AC17" s="19">
        <v>0.6</v>
      </c>
      <c r="AD17" s="24">
        <f t="shared" si="0"/>
        <v>0.6428571428571429</v>
      </c>
    </row>
    <row r="18" spans="1:30" s="1" customFormat="1" ht="14.25" thickBot="1" x14ac:dyDescent="0.35">
      <c r="A18" s="28"/>
      <c r="B18" s="28"/>
      <c r="C18" s="113" t="s">
        <v>0</v>
      </c>
      <c r="D18" s="114"/>
      <c r="E18" s="115">
        <f>IF('May-Jun'!$E$44=0,"",'May-Jun'!$E$44+14)</f>
        <v>42910</v>
      </c>
      <c r="F18" s="29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86"/>
      <c r="R18" s="86"/>
      <c r="S18" s="2"/>
      <c r="T18" s="11"/>
      <c r="U18" s="7"/>
      <c r="V18" s="7"/>
      <c r="W18" s="7"/>
      <c r="X18" s="7"/>
      <c r="Y18" s="7"/>
      <c r="Z18" s="7"/>
      <c r="AA18" s="12"/>
      <c r="AB18" s="19">
        <v>5</v>
      </c>
      <c r="AC18" s="19">
        <v>0.67</v>
      </c>
      <c r="AD18" s="24">
        <f t="shared" si="0"/>
        <v>0.7142857142857143</v>
      </c>
    </row>
    <row r="19" spans="1:30" ht="14.25" thickBot="1" x14ac:dyDescent="0.35">
      <c r="A19" s="28"/>
      <c r="B19" s="28"/>
      <c r="C19" s="113" t="s">
        <v>1</v>
      </c>
      <c r="D19" s="114"/>
      <c r="E19" s="116">
        <f>IF('May-Jun'!$E$44=0,"",$E$18+6)</f>
        <v>42916</v>
      </c>
      <c r="F19" s="30"/>
      <c r="G19" s="28" t="s">
        <v>48</v>
      </c>
      <c r="H19" s="28"/>
      <c r="I19" s="28"/>
      <c r="J19" s="28"/>
      <c r="K19" s="28"/>
      <c r="L19" s="28"/>
      <c r="M19" s="28"/>
      <c r="N19" s="28"/>
      <c r="O19" s="28"/>
      <c r="P19" s="28"/>
      <c r="Q19" s="86"/>
      <c r="R19" s="86"/>
      <c r="T19" s="11"/>
      <c r="U19" s="7"/>
      <c r="V19" s="7"/>
      <c r="W19" s="7"/>
      <c r="X19" s="7"/>
      <c r="Y19" s="7"/>
      <c r="Z19" s="7"/>
      <c r="AA19" s="12"/>
      <c r="AB19" s="19">
        <v>5.5</v>
      </c>
      <c r="AC19" s="19">
        <v>0.73</v>
      </c>
      <c r="AD19" s="24">
        <f t="shared" si="0"/>
        <v>0.7857142857142857</v>
      </c>
    </row>
    <row r="20" spans="1:30" ht="14.25" thickBot="1" x14ac:dyDescent="0.35">
      <c r="A20" s="28"/>
      <c r="B20" s="28"/>
      <c r="C20" s="78" t="s">
        <v>13</v>
      </c>
      <c r="D20" s="78"/>
      <c r="E20" s="31" t="s">
        <v>14</v>
      </c>
      <c r="F20" s="31"/>
      <c r="G20" s="106" t="s">
        <v>15</v>
      </c>
      <c r="H20" s="106"/>
      <c r="I20" s="106" t="s">
        <v>16</v>
      </c>
      <c r="J20" s="106"/>
      <c r="K20" s="106" t="s">
        <v>17</v>
      </c>
      <c r="L20" s="106"/>
      <c r="M20" s="106" t="s">
        <v>18</v>
      </c>
      <c r="N20" s="106"/>
      <c r="O20" s="106" t="s">
        <v>19</v>
      </c>
      <c r="P20" s="106"/>
      <c r="Q20" s="32"/>
      <c r="R20" s="32"/>
      <c r="T20" s="11"/>
      <c r="U20" s="7"/>
      <c r="V20" s="7"/>
      <c r="W20" s="7"/>
      <c r="X20" s="7"/>
      <c r="Y20" s="7"/>
      <c r="Z20" s="7"/>
      <c r="AA20" s="12"/>
      <c r="AB20" s="19">
        <v>6</v>
      </c>
      <c r="AC20" s="19">
        <v>0.8</v>
      </c>
      <c r="AD20" s="24">
        <f t="shared" si="0"/>
        <v>0.8571428571428571</v>
      </c>
    </row>
    <row r="21" spans="1:30" ht="14.25" thickBot="1" x14ac:dyDescent="0.35">
      <c r="A21" s="28"/>
      <c r="B21" s="28"/>
      <c r="C21" s="151">
        <f>IF($E$18=0,"",$E$18)</f>
        <v>42910</v>
      </c>
      <c r="D21" s="111"/>
      <c r="E21" s="110">
        <f>IF($E$18=0,"",$E$18+1)</f>
        <v>42911</v>
      </c>
      <c r="F21" s="111"/>
      <c r="G21" s="110">
        <f>IF($E$18=0,"",$E$18+2)</f>
        <v>42912</v>
      </c>
      <c r="H21" s="111"/>
      <c r="I21" s="110">
        <f>IF($E$18=0,"",$E$18+3)</f>
        <v>42913</v>
      </c>
      <c r="J21" s="111"/>
      <c r="K21" s="110">
        <f>IF($E$18=0,"",$E$18+4)</f>
        <v>42914</v>
      </c>
      <c r="L21" s="111"/>
      <c r="M21" s="110">
        <f>IF($E$18=0,"",$E$18+5)</f>
        <v>42915</v>
      </c>
      <c r="N21" s="111"/>
      <c r="O21" s="110">
        <f>IF($E$18=0,"",$E$18+6)</f>
        <v>42916</v>
      </c>
      <c r="P21" s="111"/>
      <c r="Q21" s="87"/>
      <c r="R21" s="87"/>
      <c r="T21" s="11"/>
      <c r="U21" s="7"/>
      <c r="V21" s="7"/>
      <c r="W21" s="7"/>
      <c r="X21" s="7"/>
      <c r="Y21" s="7"/>
      <c r="Z21" s="7"/>
      <c r="AA21" s="12"/>
      <c r="AB21" s="19">
        <v>6.5</v>
      </c>
      <c r="AC21" s="19">
        <v>0.87</v>
      </c>
      <c r="AD21" s="24">
        <f t="shared" si="0"/>
        <v>0.9285714285714286</v>
      </c>
    </row>
    <row r="22" spans="1:30" ht="14.25" thickBot="1" x14ac:dyDescent="0.35">
      <c r="A22" s="154" t="s">
        <v>2</v>
      </c>
      <c r="B22" s="155"/>
      <c r="C22" s="70"/>
      <c r="D22" s="33" t="s">
        <v>3</v>
      </c>
      <c r="E22" s="70"/>
      <c r="F22" s="34" t="s">
        <v>3</v>
      </c>
      <c r="G22" s="70"/>
      <c r="H22" s="34" t="s">
        <v>3</v>
      </c>
      <c r="I22" s="70"/>
      <c r="J22" s="34" t="s">
        <v>3</v>
      </c>
      <c r="K22" s="70"/>
      <c r="L22" s="34" t="s">
        <v>3</v>
      </c>
      <c r="M22" s="70"/>
      <c r="N22" s="34" t="s">
        <v>3</v>
      </c>
      <c r="O22" s="70"/>
      <c r="P22" s="34" t="s">
        <v>3</v>
      </c>
      <c r="Q22" s="32"/>
      <c r="R22" s="32"/>
      <c r="T22" s="11"/>
      <c r="U22" s="7"/>
      <c r="V22" s="7"/>
      <c r="W22" s="7"/>
      <c r="X22" s="7"/>
      <c r="Y22" s="7"/>
      <c r="Z22" s="7"/>
      <c r="AA22" s="12"/>
      <c r="AB22" s="19">
        <v>7</v>
      </c>
      <c r="AC22" s="19">
        <v>0.93</v>
      </c>
      <c r="AD22" s="24">
        <f t="shared" si="0"/>
        <v>1</v>
      </c>
    </row>
    <row r="23" spans="1:30" ht="14.25" thickBot="1" x14ac:dyDescent="0.35">
      <c r="A23" s="152" t="s">
        <v>4</v>
      </c>
      <c r="B23" s="153"/>
      <c r="C23" s="71"/>
      <c r="D23" s="36">
        <f>IF((OR(C23="",C22="")),0,IF((C23&lt;C22),((C23-C22)*24)+24,(C23-C22)*24))</f>
        <v>0</v>
      </c>
      <c r="E23" s="71"/>
      <c r="F23" s="37">
        <f>IF((OR(E23="",E22="")),0,IF((E23&lt;E22),((E23-E22)*24)+24,(E23-E22)*24))</f>
        <v>0</v>
      </c>
      <c r="G23" s="71"/>
      <c r="H23" s="37">
        <f>IF((OR(G23="",G22="")),0,IF((G23&lt;G22),((G23-G22)*24)+24,(G23-G22)*24))</f>
        <v>0</v>
      </c>
      <c r="I23" s="71"/>
      <c r="J23" s="37">
        <f>IF((OR(I23="",I22="")),0,IF((I23&lt;I22),((I23-I22)*24)+24,(I23-I22)*24))</f>
        <v>0</v>
      </c>
      <c r="K23" s="71"/>
      <c r="L23" s="37">
        <f>IF((OR(K23="",K22="")),0,IF((K23&lt;K22),((K23-K22)*24)+24,(K23-K22)*24))</f>
        <v>0</v>
      </c>
      <c r="M23" s="71"/>
      <c r="N23" s="37">
        <f>IF((OR(M23="",M22="")),0,IF((M23&lt;M22),((M23-M22)*24)+24,(M23-M22)*24))</f>
        <v>0</v>
      </c>
      <c r="O23" s="71"/>
      <c r="P23" s="37">
        <f>IF((OR(O23="",O22="")),0,IF((O23&lt;O22),((O23-O22)*24)+24,(O23-O22)*24))</f>
        <v>0</v>
      </c>
      <c r="Q23" s="87"/>
      <c r="R23" s="87"/>
      <c r="T23" s="11"/>
      <c r="U23" s="7"/>
      <c r="V23" s="7"/>
      <c r="W23" s="7"/>
      <c r="X23" s="7"/>
      <c r="Y23" s="7"/>
      <c r="Z23" s="7"/>
      <c r="AA23" s="12"/>
      <c r="AB23" s="19">
        <v>7.5</v>
      </c>
      <c r="AC23" s="19">
        <v>1</v>
      </c>
      <c r="AD23" s="25"/>
    </row>
    <row r="24" spans="1:30" ht="14.25" thickBot="1" x14ac:dyDescent="0.35">
      <c r="A24" s="38"/>
      <c r="B24" s="39"/>
      <c r="C24" s="40"/>
      <c r="D24" s="41"/>
      <c r="E24" s="55"/>
      <c r="F24" s="41"/>
      <c r="G24" s="55"/>
      <c r="H24" s="41"/>
      <c r="I24" s="55"/>
      <c r="J24" s="41"/>
      <c r="K24" s="55"/>
      <c r="L24" s="41"/>
      <c r="M24" s="55"/>
      <c r="N24" s="41"/>
      <c r="O24" s="55"/>
      <c r="P24" s="41"/>
      <c r="Q24" s="32"/>
      <c r="R24" s="32"/>
      <c r="T24" s="11"/>
      <c r="U24" s="7"/>
      <c r="V24" s="7"/>
      <c r="W24" s="7"/>
      <c r="X24" s="7"/>
      <c r="Y24" s="7"/>
      <c r="Z24" s="7"/>
      <c r="AA24" s="12"/>
    </row>
    <row r="25" spans="1:30" x14ac:dyDescent="0.3">
      <c r="A25" s="154" t="s">
        <v>2</v>
      </c>
      <c r="B25" s="155"/>
      <c r="C25" s="70"/>
      <c r="D25" s="33" t="s">
        <v>3</v>
      </c>
      <c r="E25" s="70"/>
      <c r="F25" s="34" t="s">
        <v>3</v>
      </c>
      <c r="G25" s="70"/>
      <c r="H25" s="34" t="s">
        <v>3</v>
      </c>
      <c r="I25" s="70"/>
      <c r="J25" s="34" t="s">
        <v>3</v>
      </c>
      <c r="K25" s="70"/>
      <c r="L25" s="34" t="s">
        <v>3</v>
      </c>
      <c r="M25" s="70"/>
      <c r="N25" s="34" t="s">
        <v>3</v>
      </c>
      <c r="O25" s="70"/>
      <c r="P25" s="34" t="s">
        <v>3</v>
      </c>
      <c r="Q25" s="56" t="s">
        <v>3</v>
      </c>
      <c r="R25" s="43" t="s">
        <v>39</v>
      </c>
      <c r="T25" s="11"/>
      <c r="U25" s="7"/>
      <c r="V25" s="7"/>
      <c r="W25" s="7"/>
      <c r="X25" s="7"/>
      <c r="Y25" s="7"/>
      <c r="Z25" s="7"/>
      <c r="AA25" s="12"/>
    </row>
    <row r="26" spans="1:30" ht="14.25" thickBot="1" x14ac:dyDescent="0.35">
      <c r="A26" s="156" t="s">
        <v>4</v>
      </c>
      <c r="B26" s="157"/>
      <c r="C26" s="71"/>
      <c r="D26" s="36">
        <f>IF((OR(C26="",C25="")),0,IF((C26&lt;C25),((C26-C25)*24)+24,(C26-C25)*24))</f>
        <v>0</v>
      </c>
      <c r="E26" s="71"/>
      <c r="F26" s="37">
        <f>IF((OR(E26="",E25="")),0,IF((E26&lt;E25),((E26-E25)*24)+24,(E26-E25)*24))</f>
        <v>0</v>
      </c>
      <c r="G26" s="71"/>
      <c r="H26" s="37">
        <f>IF((OR(G26="",G25="")),0,IF((G26&lt;G25),((G26-G25)*24)+24,(G26-G25)*24))</f>
        <v>0</v>
      </c>
      <c r="I26" s="71"/>
      <c r="J26" s="37">
        <f>IF((OR(I26="",I25="")),0,IF((I26&lt;I25),((I26-I25)*24)+24,(I26-I25)*24))</f>
        <v>0</v>
      </c>
      <c r="K26" s="71"/>
      <c r="L26" s="37">
        <f>IF((OR(K26="",K25="")),0,IF((K26&lt;K25),((K26-K25)*24)+24,(K26-K25)*24))</f>
        <v>0</v>
      </c>
      <c r="M26" s="71"/>
      <c r="N26" s="37">
        <f>IF((OR(M26="",M25="")),0,IF((M26&lt;M25),((M26-M25)*24)+24,(M26-M25)*24))</f>
        <v>0</v>
      </c>
      <c r="O26" s="71"/>
      <c r="P26" s="37">
        <f>IF((OR(O26="",O25="")),0,IF((O26&lt;O25),((O26-O25)*24)+24,(O26-O25)*24))</f>
        <v>0</v>
      </c>
      <c r="Q26" s="56" t="s">
        <v>20</v>
      </c>
      <c r="R26" s="88" t="s">
        <v>40</v>
      </c>
      <c r="T26" s="11"/>
      <c r="U26" s="7"/>
      <c r="V26" s="7"/>
      <c r="W26" s="7"/>
      <c r="X26" s="7"/>
      <c r="Y26" s="7"/>
      <c r="Z26" s="7"/>
      <c r="AA26" s="12"/>
    </row>
    <row r="27" spans="1:30" ht="14.25" thickBot="1" x14ac:dyDescent="0.35">
      <c r="A27" s="169" t="s">
        <v>5</v>
      </c>
      <c r="B27" s="170"/>
      <c r="C27" s="57">
        <f>IF(OR(ISTEXT(D23)),"Error in C12 or C15",(D23+D26))</f>
        <v>0</v>
      </c>
      <c r="D27" s="58"/>
      <c r="E27" s="59">
        <f>IF(OR(ISTEXT(F23)),"Error in C12 or C15",(F23+F26))</f>
        <v>0</v>
      </c>
      <c r="F27" s="60"/>
      <c r="G27" s="59">
        <f>IF(OR(ISTEXT(H23)),"Error in C12 or C15",(H23+H26))</f>
        <v>0</v>
      </c>
      <c r="H27" s="60"/>
      <c r="I27" s="59">
        <f>IF(OR(ISTEXT(J23)),"Error in C12 or C15",(J23+J26))</f>
        <v>0</v>
      </c>
      <c r="J27" s="60"/>
      <c r="K27" s="59">
        <f>IF(OR(ISTEXT(L23)),"Error in C12 or C15",(L23+L26))</f>
        <v>0</v>
      </c>
      <c r="L27" s="60"/>
      <c r="M27" s="59">
        <f>IF(OR(ISTEXT(N23)),"Error in C12 or C15",(N23+N26))</f>
        <v>0</v>
      </c>
      <c r="N27" s="60"/>
      <c r="O27" s="59">
        <f>IF(OR(ISTEXT(P23)),"Error in C12 or C15",(P23+P26))</f>
        <v>0</v>
      </c>
      <c r="P27" s="60"/>
      <c r="Q27" s="46">
        <f>SUM(C27:P27)</f>
        <v>0</v>
      </c>
      <c r="R27" s="47">
        <v>5</v>
      </c>
      <c r="T27" s="11" t="s">
        <v>22</v>
      </c>
      <c r="U27" s="7" t="s">
        <v>23</v>
      </c>
      <c r="V27" s="7" t="s">
        <v>24</v>
      </c>
      <c r="W27" s="7" t="s">
        <v>25</v>
      </c>
      <c r="X27" s="7" t="s">
        <v>26</v>
      </c>
      <c r="Y27" s="7" t="s">
        <v>27</v>
      </c>
      <c r="Z27" s="7" t="s">
        <v>28</v>
      </c>
      <c r="AA27" s="12" t="s">
        <v>29</v>
      </c>
    </row>
    <row r="28" spans="1:30" x14ac:dyDescent="0.3">
      <c r="A28" s="158" t="s">
        <v>21</v>
      </c>
      <c r="B28" s="159"/>
      <c r="C28" s="72"/>
      <c r="D28" s="73"/>
      <c r="E28" s="72"/>
      <c r="F28" s="73"/>
      <c r="G28" s="72"/>
      <c r="H28" s="73"/>
      <c r="I28" s="72"/>
      <c r="J28" s="73"/>
      <c r="K28" s="72"/>
      <c r="L28" s="73"/>
      <c r="M28" s="72"/>
      <c r="N28" s="73"/>
      <c r="O28" s="72"/>
      <c r="P28" s="73"/>
      <c r="Q28" s="41">
        <f>C28+E28+G28+I28+K28+M28+O28</f>
        <v>0</v>
      </c>
      <c r="R28" s="82" t="s">
        <v>39</v>
      </c>
      <c r="T28" s="11">
        <f>(IF(D28="AL",C28,0))+(IF(F28="AL",E28))+(IF(H28="AL",G28,0))+(IF(J28="AL",I28,0))+(IF(L28="AL",K28,0))+(IF(N28="AL",M28,0))+(IF(P28="AL",O28,0))</f>
        <v>0</v>
      </c>
      <c r="U28" s="7">
        <f>(IF(D28="PH",C28,0))+(IF(F28="PH",E28))+(IF(H28="PH",G28,0))+(IF(J28="PH",I28,0))+(IF(L28="PH",K28,0))+(IF(N28="PH",M28,0))+(IF(P28="PH",O28,0))</f>
        <v>0</v>
      </c>
      <c r="V28" s="7">
        <f>(IF(D28="V",C28,0))+(IF(F28="V",E28))+(IF(H28="V",G28,0))+(IF(J28="V",I28,0))+(IF(L28="V",K28,0))+(IF(N28="V",M28,0))+(IF(P28="V",O28,0))</f>
        <v>0</v>
      </c>
      <c r="W28" s="7">
        <f>(IF(D28="S",C28,0))+(IF(F28="S",E28))+(IF(H28="S",G28,0))+(IF(J28="S",I28,0))+(IF(L28="S",K28,0))+(IF(N28="S",M28,0))+(IF(P28="S",O28,0))</f>
        <v>0</v>
      </c>
      <c r="X28" s="7">
        <f>(IF(D28="SL",C28,0))+(IF(F28="SL",E28))+(IF(H28="SL",G28,0))+(IF(J28="SL",I28,0))+(IF(L28="SL",K28,0))+(IF(N28="SL",M28,0))+(IF(P28="SL",O28,0))</f>
        <v>0</v>
      </c>
      <c r="Y28" s="7">
        <f>(IF(D28="C",C28,0))+(IF(F28="C",E28))+(IF(H28="C",G28,0))+(IF(J28="C",I28,0))+(IF(L28="C",K28,0))+(IF(N28="C",M28,0))+(IF(P28="C",O28,0))</f>
        <v>0</v>
      </c>
      <c r="Z28" s="7">
        <f>(IF(D28="PB",C28,0))+(IF(F28="PB",E28))+(IF(H28="PB",G28,0))+(IF(J28="PB",I28,0))+(IF(L28="PB",K28,0))+(IF(N28="PB",M28,0))+(IF(P28="PB",O28,0))</f>
        <v>0</v>
      </c>
      <c r="AA28" s="12">
        <f>(IF(D28="O",C28,0))+(IF(F28="O",E28))+(IF(H28="O",G28,0))+(IF(J28="O",I28,0))+(IF(L28="O",K28,0))+(IF(N28="O",M28,0))+(IF(P28="O",O28,0))</f>
        <v>0</v>
      </c>
    </row>
    <row r="29" spans="1:30" ht="14.25" thickBot="1" x14ac:dyDescent="0.35">
      <c r="A29" s="158" t="s">
        <v>21</v>
      </c>
      <c r="B29" s="159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74"/>
      <c r="N29" s="75"/>
      <c r="O29" s="74"/>
      <c r="P29" s="75"/>
      <c r="Q29" s="41">
        <f>C29+E29+G29+I29+K29+M29+O29</f>
        <v>0</v>
      </c>
      <c r="R29" s="82" t="s">
        <v>40</v>
      </c>
      <c r="T29" s="11">
        <f>(IF(D29="AL",C29,0))+(IF(F29="AL",E29))+(IF(H29="AL",G29,0))+(IF(J29="AL",I29,0))+(IF(L29="AL",K29,0))+(IF(N29="AL",M29,0))+(IF(P29="AL",O29,0))</f>
        <v>0</v>
      </c>
      <c r="U29" s="7">
        <f>(IF(D29="PH",C29,0))+(IF(F29="PH",E29))+(IF(H29="PH",G29,0))+(IF(J29="PH",I29,0))+(IF(L29="PH",K29,0))+(IF(N29="PH",M29,0))+(IF(P29="PH",O29,0))</f>
        <v>0</v>
      </c>
      <c r="V29" s="7">
        <f>(IF(D29="V",C29,0))+(IF(F29="V",E29))+(IF(H29="V",G29,0))+(IF(J29="V",I29,0))+(IF(L29="V",K29,0))+(IF(N29="V",M29,0))+(IF(P29="V",O29,0))</f>
        <v>0</v>
      </c>
      <c r="W29" s="7">
        <f>(IF(D29="S",C29,0))+(IF(F29="S",E29))+(IF(H29="S",G29,0))+(IF(J29="S",I29,0))+(IF(L29="S",K29,0))+(IF(N29="S",M29,0))+(IF(P29="S",O29,0))</f>
        <v>0</v>
      </c>
      <c r="X29" s="7">
        <f>(IF(D29="SL",C29,0))+(IF(F29="SL",E29))+(IF(H29="SL",G29,0))+(IF(J29="SL",I29,0))+(IF(L29="SL",K29,0))+(IF(N29="SL",M29,0))+(IF(P29="SL",O29,0))</f>
        <v>0</v>
      </c>
      <c r="Y29" s="7">
        <f>(IF(D29="C",C29,0))+(IF(F29="C",E29))+(IF(H29="C",G29,0))+(IF(J29="C",I29,0))+(IF(L29="C",K29,0))+(IF(N29="C",M29,0))+(IF(P29="C",O29,0))</f>
        <v>0</v>
      </c>
      <c r="Z29" s="7">
        <f>(IF(D29="PB",C29,0))+(IF(F29="PB",E29))+(IF(H29="PB",G29,0))+(IF(J29="PB",I29,0))+(IF(L29="PB",K29,0))+(IF(N29="PB",M29,0))+(IF(P29="PB",O29,0))</f>
        <v>0</v>
      </c>
      <c r="AA29" s="12">
        <f>(IF(D29="O",C29,0))+(IF(F29="O",E29))+(IF(H29="O",G29,0))+(IF(J29="O",I29,0))+(IF(L29="O",K29,0))+(IF(N29="O",M29,0))+(IF(P29="O",O29,0))</f>
        <v>0</v>
      </c>
    </row>
    <row r="30" spans="1:30" ht="14.25" thickBot="1" x14ac:dyDescent="0.35">
      <c r="A30" s="48"/>
      <c r="B30" s="48"/>
      <c r="C30" s="48"/>
      <c r="D30" s="48"/>
      <c r="E30" s="48"/>
      <c r="F30" s="48"/>
      <c r="G30" s="49"/>
      <c r="H30" s="48"/>
      <c r="I30" s="48"/>
      <c r="J30" s="48"/>
      <c r="K30" s="48"/>
      <c r="L30" s="48"/>
      <c r="M30" s="50"/>
      <c r="N30" s="51"/>
      <c r="O30" s="52" t="s">
        <v>42</v>
      </c>
      <c r="P30" s="53"/>
      <c r="Q30" s="83">
        <f>Q27+Q28+Q29</f>
        <v>0</v>
      </c>
      <c r="R30" s="84"/>
      <c r="S30" s="1"/>
      <c r="T30" s="11"/>
      <c r="U30" s="7"/>
      <c r="V30" s="7"/>
      <c r="W30" s="7"/>
      <c r="X30" s="7"/>
      <c r="Y30" s="7"/>
      <c r="Z30" s="7"/>
      <c r="AA30" s="12"/>
    </row>
    <row r="31" spans="1:30" s="1" customFormat="1" x14ac:dyDescent="0.3">
      <c r="A31" s="28"/>
      <c r="B31" s="28"/>
      <c r="C31" s="113"/>
      <c r="D31" s="114"/>
      <c r="E31" s="115"/>
      <c r="F31" s="29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86"/>
      <c r="R31" s="86"/>
      <c r="S31" s="2"/>
      <c r="T31" s="11"/>
      <c r="U31" s="7"/>
      <c r="V31" s="7"/>
      <c r="W31" s="7"/>
      <c r="X31" s="7"/>
      <c r="Y31" s="7"/>
      <c r="Z31" s="7"/>
      <c r="AA31" s="12"/>
    </row>
    <row r="32" spans="1:30" s="1" customFormat="1" ht="14.25" thickBot="1" x14ac:dyDescent="0.35">
      <c r="A32" s="62"/>
      <c r="B32" s="62"/>
      <c r="C32" s="63"/>
      <c r="D32" s="64"/>
      <c r="E32" s="63"/>
      <c r="F32" s="64"/>
      <c r="G32" s="63"/>
      <c r="H32" s="64"/>
      <c r="I32" s="63"/>
      <c r="J32" s="64"/>
      <c r="K32" s="63"/>
      <c r="L32" s="64"/>
      <c r="M32" s="63"/>
      <c r="N32" s="64"/>
      <c r="O32" s="63"/>
      <c r="P32" s="64"/>
      <c r="Q32" s="87"/>
      <c r="R32" s="87"/>
      <c r="S32" s="3"/>
      <c r="T32" s="11"/>
      <c r="U32" s="7"/>
      <c r="V32" s="7"/>
      <c r="W32" s="7"/>
      <c r="X32" s="7"/>
      <c r="Y32" s="7"/>
      <c r="Z32" s="7"/>
      <c r="AA32" s="12"/>
      <c r="AB32" s="2"/>
      <c r="AC32" s="2"/>
      <c r="AD32" s="2"/>
    </row>
    <row r="33" spans="1:30" s="3" customFormat="1" x14ac:dyDescent="0.3">
      <c r="A33" s="26"/>
      <c r="B33" s="65"/>
      <c r="C33" s="175" t="s">
        <v>7</v>
      </c>
      <c r="D33" s="176"/>
      <c r="E33" s="176"/>
      <c r="F33" s="100"/>
      <c r="G33" s="100"/>
      <c r="H33" s="100"/>
      <c r="I33" s="176" t="s">
        <v>8</v>
      </c>
      <c r="J33" s="176"/>
      <c r="K33" s="119" t="s">
        <v>30</v>
      </c>
      <c r="L33" s="100"/>
      <c r="M33" s="119" t="s">
        <v>52</v>
      </c>
      <c r="N33" s="119"/>
      <c r="O33" s="102" t="s">
        <v>51</v>
      </c>
      <c r="P33" s="26"/>
      <c r="Q33" s="85"/>
      <c r="R33" s="89"/>
      <c r="S33" s="2"/>
      <c r="T33" s="11">
        <f>SUM(T15,T16,T28,T29)</f>
        <v>0</v>
      </c>
      <c r="U33" s="11">
        <f t="shared" ref="U33:AA33" si="1">SUM(U15,U16,U28,U29)</f>
        <v>0</v>
      </c>
      <c r="V33" s="11">
        <f t="shared" si="1"/>
        <v>0</v>
      </c>
      <c r="W33" s="11">
        <f t="shared" si="1"/>
        <v>0</v>
      </c>
      <c r="X33" s="11">
        <f t="shared" si="1"/>
        <v>0</v>
      </c>
      <c r="Y33" s="11">
        <f>SUM(Y15,Y16,Y28,Y29)</f>
        <v>0</v>
      </c>
      <c r="Z33" s="11">
        <f t="shared" si="1"/>
        <v>0</v>
      </c>
      <c r="AA33" s="11">
        <f t="shared" si="1"/>
        <v>0</v>
      </c>
      <c r="AB33" s="2"/>
      <c r="AC33" s="2"/>
      <c r="AD33" s="2"/>
    </row>
    <row r="34" spans="1:30" x14ac:dyDescent="0.3">
      <c r="A34" s="26"/>
      <c r="B34" s="65"/>
      <c r="C34" s="103"/>
      <c r="D34" s="65"/>
      <c r="E34" s="66" t="s">
        <v>34</v>
      </c>
      <c r="F34" s="98">
        <f>'May-Jun'!F62</f>
        <v>0</v>
      </c>
      <c r="G34" s="65"/>
      <c r="H34" s="65"/>
      <c r="I34" s="65"/>
      <c r="J34" s="66" t="s">
        <v>9</v>
      </c>
      <c r="K34" s="65">
        <f>T33</f>
        <v>0</v>
      </c>
      <c r="L34" s="65"/>
      <c r="M34" s="67">
        <f>K34/7.5</f>
        <v>0</v>
      </c>
      <c r="N34" s="65"/>
      <c r="O34" s="104">
        <f>K34/7</f>
        <v>0</v>
      </c>
      <c r="P34" s="26"/>
      <c r="Q34" s="85"/>
      <c r="R34" s="85"/>
      <c r="T34" s="15"/>
      <c r="U34" s="16"/>
      <c r="V34" s="16"/>
      <c r="W34" s="16"/>
      <c r="X34" s="16"/>
      <c r="Y34" s="16"/>
      <c r="Z34" s="16"/>
      <c r="AA34" s="17"/>
    </row>
    <row r="35" spans="1:30" x14ac:dyDescent="0.3">
      <c r="A35" s="26"/>
      <c r="B35" s="65"/>
      <c r="C35" s="103"/>
      <c r="D35" s="65"/>
      <c r="E35" s="66" t="s">
        <v>35</v>
      </c>
      <c r="F35" s="99">
        <f>SUM(R30,R17)</f>
        <v>0</v>
      </c>
      <c r="G35" s="65"/>
      <c r="H35" s="65"/>
      <c r="I35" s="65"/>
      <c r="J35" s="66" t="s">
        <v>10</v>
      </c>
      <c r="K35" s="65">
        <f>U33</f>
        <v>0</v>
      </c>
      <c r="L35" s="65"/>
      <c r="M35" s="67">
        <f t="shared" ref="M35:M39" si="2">K35/7.5</f>
        <v>0</v>
      </c>
      <c r="N35" s="65"/>
      <c r="O35" s="104">
        <f t="shared" ref="O35:O39" si="3">K35/7</f>
        <v>0</v>
      </c>
      <c r="P35" s="26"/>
      <c r="Q35" s="85"/>
      <c r="R35" s="85"/>
      <c r="T35" s="5"/>
      <c r="U35" s="5"/>
      <c r="V35" s="5"/>
      <c r="W35" s="5"/>
      <c r="X35" s="5"/>
      <c r="Y35" s="5"/>
      <c r="Z35" s="5"/>
      <c r="AA35" s="5"/>
    </row>
    <row r="36" spans="1:30" x14ac:dyDescent="0.3">
      <c r="A36" s="26"/>
      <c r="B36" s="65"/>
      <c r="C36" s="103"/>
      <c r="D36" s="65"/>
      <c r="E36" s="66" t="s">
        <v>54</v>
      </c>
      <c r="F36" s="98">
        <f>Y33</f>
        <v>0</v>
      </c>
      <c r="G36" s="65"/>
      <c r="H36" s="65"/>
      <c r="I36" s="65"/>
      <c r="J36" s="66" t="s">
        <v>33</v>
      </c>
      <c r="K36" s="65">
        <f>V33</f>
        <v>0</v>
      </c>
      <c r="L36" s="65"/>
      <c r="M36" s="67">
        <f t="shared" si="2"/>
        <v>0</v>
      </c>
      <c r="N36" s="65"/>
      <c r="O36" s="104">
        <f t="shared" si="3"/>
        <v>0</v>
      </c>
      <c r="P36" s="26"/>
      <c r="Q36" s="85"/>
      <c r="R36" s="85"/>
      <c r="T36" s="5"/>
      <c r="U36" s="5"/>
      <c r="V36" s="5"/>
      <c r="W36" s="5"/>
      <c r="X36" s="5"/>
      <c r="Y36" s="5"/>
      <c r="Z36" s="5"/>
      <c r="AA36" s="5"/>
    </row>
    <row r="37" spans="1:30" x14ac:dyDescent="0.3">
      <c r="A37" s="26"/>
      <c r="B37" s="65"/>
      <c r="C37" s="103"/>
      <c r="D37" s="65"/>
      <c r="E37" s="66" t="s">
        <v>36</v>
      </c>
      <c r="F37" s="99">
        <f>F34+F35-F36</f>
        <v>0</v>
      </c>
      <c r="G37" s="65"/>
      <c r="H37" s="65"/>
      <c r="I37" s="65"/>
      <c r="J37" s="66" t="s">
        <v>32</v>
      </c>
      <c r="K37" s="65">
        <f>W33+X33</f>
        <v>0</v>
      </c>
      <c r="L37" s="65"/>
      <c r="M37" s="67">
        <f t="shared" si="2"/>
        <v>0</v>
      </c>
      <c r="N37" s="65"/>
      <c r="O37" s="104">
        <f t="shared" si="3"/>
        <v>0</v>
      </c>
      <c r="P37" s="26"/>
      <c r="Q37" s="85"/>
      <c r="R37" s="85"/>
      <c r="T37" s="5"/>
      <c r="U37" s="5"/>
      <c r="V37" s="5"/>
      <c r="W37" s="5"/>
      <c r="X37" s="5"/>
      <c r="Y37" s="5"/>
      <c r="Z37" s="5"/>
      <c r="AA37" s="5"/>
    </row>
    <row r="38" spans="1:30" x14ac:dyDescent="0.3">
      <c r="A38" s="26"/>
      <c r="B38" s="65"/>
      <c r="C38" s="103"/>
      <c r="D38" s="65"/>
      <c r="E38" s="65"/>
      <c r="F38" s="65"/>
      <c r="G38" s="65"/>
      <c r="H38" s="65"/>
      <c r="I38" s="65"/>
      <c r="J38" s="66" t="s">
        <v>31</v>
      </c>
      <c r="K38" s="65">
        <f>Z33</f>
        <v>0</v>
      </c>
      <c r="L38" s="65"/>
      <c r="M38" s="67">
        <f t="shared" si="2"/>
        <v>0</v>
      </c>
      <c r="N38" s="65"/>
      <c r="O38" s="104">
        <f t="shared" si="3"/>
        <v>0</v>
      </c>
      <c r="P38" s="26"/>
      <c r="Q38" s="85"/>
      <c r="R38" s="85"/>
      <c r="T38" s="5"/>
      <c r="U38" s="5"/>
      <c r="V38" s="5"/>
      <c r="W38" s="5"/>
      <c r="X38" s="5"/>
      <c r="Y38" s="5"/>
      <c r="Z38" s="5"/>
      <c r="AA38" s="5"/>
    </row>
    <row r="39" spans="1:30" ht="14.25" thickBot="1" x14ac:dyDescent="0.35">
      <c r="A39" s="26"/>
      <c r="B39" s="65"/>
      <c r="C39" s="92"/>
      <c r="D39" s="93"/>
      <c r="E39" s="93"/>
      <c r="F39" s="93"/>
      <c r="G39" s="93"/>
      <c r="H39" s="93"/>
      <c r="I39" s="93"/>
      <c r="J39" s="94" t="s">
        <v>11</v>
      </c>
      <c r="K39" s="93">
        <f>AA33</f>
        <v>0</v>
      </c>
      <c r="L39" s="93"/>
      <c r="M39" s="95">
        <f t="shared" si="2"/>
        <v>0</v>
      </c>
      <c r="N39" s="93"/>
      <c r="O39" s="105">
        <f t="shared" si="3"/>
        <v>0</v>
      </c>
      <c r="P39" s="26"/>
      <c r="Q39" s="85"/>
      <c r="R39" s="85"/>
      <c r="T39" s="5"/>
      <c r="U39" s="5"/>
      <c r="V39" s="5"/>
      <c r="W39" s="5"/>
      <c r="X39" s="5"/>
      <c r="Y39" s="5"/>
      <c r="Z39" s="5"/>
      <c r="AA39" s="5"/>
    </row>
    <row r="40" spans="1:30" x14ac:dyDescent="0.3">
      <c r="A40" s="26"/>
      <c r="B40" s="65"/>
      <c r="C40" s="65"/>
      <c r="D40" s="65"/>
      <c r="E40" s="65"/>
      <c r="F40" s="65"/>
      <c r="G40" s="65"/>
      <c r="H40" s="65"/>
      <c r="I40" s="65"/>
      <c r="J40" s="66"/>
      <c r="K40" s="65"/>
      <c r="L40" s="65"/>
      <c r="M40" s="67"/>
      <c r="N40" s="65"/>
      <c r="O40" s="67"/>
      <c r="P40" s="26"/>
      <c r="Q40" s="85"/>
      <c r="R40" s="85"/>
      <c r="T40" s="5"/>
      <c r="U40" s="5"/>
      <c r="V40" s="5"/>
      <c r="W40" s="5"/>
      <c r="X40" s="5"/>
      <c r="Y40" s="5"/>
      <c r="Z40" s="5"/>
      <c r="AA40" s="5"/>
    </row>
    <row r="41" spans="1:30" ht="14.25" thickBot="1" x14ac:dyDescent="0.35">
      <c r="A41" s="26"/>
      <c r="B41" s="65"/>
      <c r="C41" s="69" t="s">
        <v>49</v>
      </c>
      <c r="D41" s="65"/>
      <c r="E41" s="65"/>
      <c r="F41" s="65"/>
      <c r="G41" s="65"/>
      <c r="H41" s="65"/>
      <c r="I41" s="65"/>
      <c r="J41" s="66"/>
      <c r="K41" s="65"/>
      <c r="L41" s="65"/>
      <c r="M41" s="67"/>
      <c r="N41" s="65"/>
      <c r="O41" s="65"/>
      <c r="P41" s="26"/>
      <c r="Q41" s="85"/>
      <c r="R41" s="85"/>
      <c r="T41" s="5"/>
      <c r="U41" s="5"/>
      <c r="V41" s="5"/>
      <c r="W41" s="5"/>
      <c r="X41" s="5"/>
      <c r="Y41" s="5"/>
      <c r="Z41" s="5"/>
      <c r="AA41" s="5"/>
    </row>
    <row r="42" spans="1:30" ht="69" customHeight="1" thickBot="1" x14ac:dyDescent="0.35">
      <c r="A42" s="26"/>
      <c r="B42" s="65"/>
      <c r="C42" s="160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2"/>
      <c r="P42" s="26"/>
      <c r="Q42" s="85"/>
      <c r="R42" s="85"/>
      <c r="T42" s="5"/>
      <c r="U42" s="5"/>
      <c r="V42" s="5"/>
      <c r="W42" s="5"/>
      <c r="X42" s="5"/>
      <c r="Y42" s="5"/>
      <c r="Z42" s="5"/>
      <c r="AA42" s="5"/>
    </row>
    <row r="43" spans="1:30" x14ac:dyDescent="0.3">
      <c r="A43" s="26"/>
      <c r="B43" s="26"/>
      <c r="C43" s="26"/>
      <c r="I43" s="65"/>
      <c r="J43" s="26"/>
      <c r="K43" s="26"/>
      <c r="L43" s="26"/>
      <c r="M43" s="26"/>
      <c r="N43" s="26"/>
      <c r="O43" s="26"/>
      <c r="P43" s="26"/>
      <c r="Q43" s="85"/>
      <c r="R43" s="85"/>
      <c r="T43" s="5"/>
      <c r="U43" s="5"/>
      <c r="V43" s="5"/>
      <c r="W43" s="5"/>
      <c r="X43" s="5"/>
      <c r="Y43" s="5"/>
      <c r="Z43" s="5"/>
      <c r="AA43" s="5"/>
    </row>
    <row r="44" spans="1:30" x14ac:dyDescent="0.3">
      <c r="A44" s="26"/>
      <c r="D44" s="27" t="s">
        <v>65</v>
      </c>
      <c r="E44" s="68"/>
      <c r="F44" s="68"/>
      <c r="G44" s="68"/>
      <c r="H44" s="68"/>
      <c r="K44" s="27" t="s">
        <v>12</v>
      </c>
      <c r="L44" s="68"/>
      <c r="M44" s="68"/>
      <c r="N44" s="68"/>
      <c r="O44" s="68"/>
      <c r="P44" s="68"/>
      <c r="Q44" s="85"/>
      <c r="R44" s="85"/>
      <c r="T44" s="5"/>
      <c r="U44" s="5"/>
      <c r="V44" s="5"/>
      <c r="W44" s="5"/>
      <c r="X44" s="5"/>
      <c r="Y44" s="5"/>
      <c r="Z44" s="5"/>
      <c r="AA44" s="5"/>
      <c r="AB44" s="1"/>
      <c r="AC44" s="1"/>
      <c r="AD44" s="1"/>
    </row>
    <row r="45" spans="1:30" x14ac:dyDescent="0.3">
      <c r="A45" s="26"/>
      <c r="B45" s="65"/>
      <c r="C45" s="65"/>
      <c r="D45" s="65"/>
      <c r="E45" s="65"/>
      <c r="F45" s="65"/>
      <c r="G45" s="65"/>
      <c r="H45" s="65"/>
      <c r="I45" s="65"/>
      <c r="J45" s="66"/>
      <c r="K45" s="65"/>
      <c r="L45" s="65"/>
      <c r="M45" s="67"/>
      <c r="N45" s="65"/>
      <c r="O45" s="65"/>
      <c r="P45" s="26"/>
      <c r="Q45" s="85"/>
      <c r="R45" s="85"/>
    </row>
    <row r="70" spans="28:30" x14ac:dyDescent="0.3">
      <c r="AB70" s="133"/>
      <c r="AC70" s="133"/>
      <c r="AD70" s="134"/>
    </row>
    <row r="71" spans="28:30" x14ac:dyDescent="0.3">
      <c r="AB71" s="3"/>
      <c r="AC71" s="3"/>
      <c r="AD71" s="3"/>
    </row>
  </sheetData>
  <sheetProtection algorithmName="SHA-512" hashValue="c1ufHP5t1JDKGxJQFAUXAcSk0yllseM3EkbI6OU5E+9Q7zjyYG4O+WP2ok23rxINABUX12QeKSwfnqscgmevmQ==" saltValue="+qmxmP8R6Y0t6ce/8CmGbw==" spinCount="100000" sheet="1" objects="1" scenarios="1" selectLockedCells="1"/>
  <mergeCells count="22">
    <mergeCell ref="C42:O42"/>
    <mergeCell ref="A28:B28"/>
    <mergeCell ref="A29:B29"/>
    <mergeCell ref="C33:E33"/>
    <mergeCell ref="I33:J33"/>
    <mergeCell ref="A27:B27"/>
    <mergeCell ref="A9:B9"/>
    <mergeCell ref="A10:B10"/>
    <mergeCell ref="A12:B12"/>
    <mergeCell ref="A13:B13"/>
    <mergeCell ref="A14:B14"/>
    <mergeCell ref="A15:B15"/>
    <mergeCell ref="A16:B16"/>
    <mergeCell ref="A22:B22"/>
    <mergeCell ref="A23:B23"/>
    <mergeCell ref="A25:B25"/>
    <mergeCell ref="A26:B26"/>
    <mergeCell ref="T1:AA1"/>
    <mergeCell ref="AB7:AC7"/>
    <mergeCell ref="A1:R1"/>
    <mergeCell ref="A2:R2"/>
    <mergeCell ref="B3:F3"/>
  </mergeCells>
  <dataValidations count="2">
    <dataValidation type="list" allowBlank="1" showInputMessage="1" showErrorMessage="1" errorTitle="PTO options" error="Please select from drop-down options" sqref="Y3:Y12">
      <formula1>$Y$3:$Y$12</formula1>
    </dataValidation>
    <dataValidation type="list" allowBlank="1" showInputMessage="1" showErrorMessage="1" errorTitle="PTO optoins" error="Please select from available paid time off options." sqref="P15:P16 H15:H16 J15:J16 L15:L16 N15:N16 D15:D16 F15:F16 P28:P29 H28:H29 J28:J29 L28:L29 N28:N29 D28:D29 F28:F29">
      <formula1>$Y$3:$Y$12</formula1>
    </dataValidation>
  </dataValidations>
  <pageMargins left="0.7" right="0.7" top="0.75" bottom="0.75" header="0.3" footer="0.3"/>
  <pageSetup scale="67" orientation="portrait" horizontalDpi="4294967294" vertic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83"/>
  <sheetViews>
    <sheetView topLeftCell="A46" zoomScaleNormal="100" workbookViewId="0">
      <selection activeCell="K25" sqref="K25"/>
    </sheetView>
  </sheetViews>
  <sheetFormatPr defaultRowHeight="13.5" x14ac:dyDescent="0.3"/>
  <cols>
    <col min="1" max="1" width="9" style="2" customWidth="1"/>
    <col min="2" max="2" width="2.7109375" style="2" customWidth="1"/>
    <col min="3" max="3" width="9.5703125" style="2" customWidth="1"/>
    <col min="4" max="4" width="5.7109375" style="2" customWidth="1"/>
    <col min="5" max="5" width="11" style="2" customWidth="1"/>
    <col min="6" max="6" width="5.7109375" style="2" customWidth="1"/>
    <col min="7" max="7" width="9.85546875" style="2" customWidth="1"/>
    <col min="8" max="8" width="5.7109375" style="2" customWidth="1"/>
    <col min="9" max="9" width="9.28515625" style="2" bestFit="1" customWidth="1"/>
    <col min="10" max="10" width="5.7109375" style="2" customWidth="1"/>
    <col min="11" max="11" width="9.28515625" style="2" bestFit="1" customWidth="1"/>
    <col min="12" max="12" width="5.7109375" style="2" customWidth="1"/>
    <col min="13" max="13" width="9.28515625" style="2" bestFit="1" customWidth="1"/>
    <col min="14" max="14" width="5.7109375" style="2" customWidth="1"/>
    <col min="15" max="15" width="10" style="2" customWidth="1"/>
    <col min="16" max="16" width="5.7109375" style="2" customWidth="1"/>
    <col min="17" max="17" width="6" style="90" bestFit="1" customWidth="1"/>
    <col min="18" max="18" width="8.140625" style="90" customWidth="1"/>
    <col min="19" max="19" width="9.140625" style="2" hidden="1" customWidth="1"/>
    <col min="20" max="20" width="7.28515625" style="4" hidden="1" customWidth="1"/>
    <col min="21" max="27" width="9.140625" style="4" hidden="1" customWidth="1"/>
    <col min="28" max="29" width="9.140625" style="2" hidden="1" customWidth="1"/>
    <col min="30" max="30" width="7" style="2" hidden="1" customWidth="1"/>
    <col min="31" max="37" width="9.140625" style="2" customWidth="1"/>
    <col min="38" max="16384" width="9.140625" style="2"/>
  </cols>
  <sheetData>
    <row r="1" spans="1:30" ht="16.5" x14ac:dyDescent="0.3">
      <c r="A1" s="163" t="s">
        <v>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3"/>
      <c r="T1" s="166" t="s">
        <v>37</v>
      </c>
      <c r="U1" s="167"/>
      <c r="V1" s="167"/>
      <c r="W1" s="167"/>
      <c r="X1" s="167"/>
      <c r="Y1" s="167"/>
      <c r="Z1" s="167"/>
      <c r="AA1" s="168"/>
    </row>
    <row r="2" spans="1:30" ht="17.25" customHeight="1" thickBot="1" x14ac:dyDescent="0.35">
      <c r="A2" s="165" t="s">
        <v>53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T2" s="8"/>
      <c r="U2" s="9"/>
      <c r="V2" s="9"/>
      <c r="W2" s="9"/>
      <c r="X2" s="9"/>
      <c r="Y2" s="9"/>
      <c r="Z2" s="9"/>
      <c r="AA2" s="10"/>
    </row>
    <row r="3" spans="1:30" ht="16.5" customHeight="1" thickBot="1" x14ac:dyDescent="0.35">
      <c r="A3" s="27" t="s">
        <v>6</v>
      </c>
      <c r="B3" s="177" t="s">
        <v>69</v>
      </c>
      <c r="C3" s="178"/>
      <c r="D3" s="178"/>
      <c r="E3" s="178"/>
      <c r="F3" s="179"/>
      <c r="G3" s="26"/>
      <c r="H3" s="26"/>
      <c r="I3" s="26"/>
      <c r="J3" s="26"/>
      <c r="K3" s="26"/>
      <c r="L3" s="26"/>
      <c r="M3" s="117" t="s">
        <v>75</v>
      </c>
      <c r="N3" s="26"/>
      <c r="O3" s="26"/>
      <c r="P3" s="26"/>
      <c r="Q3" s="85"/>
      <c r="R3" s="85"/>
      <c r="T3" s="11"/>
      <c r="U3" s="7"/>
      <c r="V3" s="7"/>
      <c r="W3" s="7"/>
      <c r="X3" s="18" t="s">
        <v>38</v>
      </c>
      <c r="Y3" s="136" t="s">
        <v>22</v>
      </c>
      <c r="Z3" s="7"/>
      <c r="AA3" s="12"/>
    </row>
    <row r="4" spans="1:30" x14ac:dyDescent="0.3">
      <c r="A4" s="28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85"/>
      <c r="R4" s="85"/>
      <c r="T4" s="11"/>
      <c r="U4" s="7"/>
      <c r="V4" s="7"/>
      <c r="W4" s="7"/>
      <c r="X4" s="18"/>
      <c r="Y4" s="136" t="s">
        <v>23</v>
      </c>
      <c r="Z4" s="7"/>
      <c r="AA4" s="12"/>
    </row>
    <row r="5" spans="1:30" x14ac:dyDescent="0.3">
      <c r="A5" s="28"/>
      <c r="B5" s="28"/>
      <c r="C5" s="113" t="s">
        <v>0</v>
      </c>
      <c r="D5" s="114"/>
      <c r="E5" s="115">
        <v>42546</v>
      </c>
      <c r="F5" s="115"/>
      <c r="G5" s="28"/>
      <c r="H5" s="28"/>
      <c r="I5" s="28"/>
      <c r="J5" s="28"/>
      <c r="K5" s="28"/>
      <c r="L5" s="28"/>
      <c r="M5" s="28"/>
      <c r="N5" s="28"/>
      <c r="O5" s="28"/>
      <c r="P5" s="28"/>
      <c r="Q5" s="86"/>
      <c r="R5" s="86"/>
      <c r="T5" s="11"/>
      <c r="U5" s="6"/>
      <c r="V5" s="7"/>
      <c r="W5" s="7"/>
      <c r="X5" s="7"/>
      <c r="Y5" s="136" t="s">
        <v>24</v>
      </c>
      <c r="Z5" s="7"/>
      <c r="AA5" s="12"/>
    </row>
    <row r="6" spans="1:30" x14ac:dyDescent="0.3">
      <c r="A6" s="28"/>
      <c r="B6" s="28"/>
      <c r="C6" s="113" t="s">
        <v>1</v>
      </c>
      <c r="D6" s="114"/>
      <c r="E6" s="116">
        <f>IF($E$5=0,"",$E$5+6)</f>
        <v>42552</v>
      </c>
      <c r="F6" s="116"/>
      <c r="G6" s="28" t="s">
        <v>48</v>
      </c>
      <c r="H6" s="28"/>
      <c r="I6" s="28"/>
      <c r="J6" s="28"/>
      <c r="K6" s="28"/>
      <c r="L6" s="28"/>
      <c r="M6" s="28"/>
      <c r="N6" s="28"/>
      <c r="O6" s="28"/>
      <c r="P6" s="28"/>
      <c r="Q6" s="86"/>
      <c r="R6" s="86"/>
      <c r="T6" s="11"/>
      <c r="U6" s="7"/>
      <c r="V6" s="7"/>
      <c r="W6" s="7"/>
      <c r="X6" s="7"/>
      <c r="Y6" s="136" t="s">
        <v>25</v>
      </c>
      <c r="Z6" s="7"/>
      <c r="AA6" s="12"/>
    </row>
    <row r="7" spans="1:30" x14ac:dyDescent="0.3">
      <c r="A7" s="28"/>
      <c r="B7" s="28"/>
      <c r="C7" s="107" t="s">
        <v>13</v>
      </c>
      <c r="D7" s="107"/>
      <c r="E7" s="108" t="s">
        <v>14</v>
      </c>
      <c r="F7" s="108"/>
      <c r="G7" s="106" t="s">
        <v>15</v>
      </c>
      <c r="H7" s="106"/>
      <c r="I7" s="106" t="s">
        <v>16</v>
      </c>
      <c r="J7" s="106"/>
      <c r="K7" s="106" t="s">
        <v>17</v>
      </c>
      <c r="L7" s="106"/>
      <c r="M7" s="106" t="s">
        <v>18</v>
      </c>
      <c r="N7" s="106"/>
      <c r="O7" s="106" t="s">
        <v>19</v>
      </c>
      <c r="P7" s="106"/>
      <c r="Q7" s="32"/>
      <c r="R7" s="32"/>
      <c r="T7" s="11"/>
      <c r="U7" s="7"/>
      <c r="V7" s="7"/>
      <c r="W7" s="7"/>
      <c r="X7" s="7"/>
      <c r="Y7" s="136" t="s">
        <v>26</v>
      </c>
      <c r="Z7" s="7"/>
      <c r="AA7" s="12"/>
      <c r="AB7" s="173" t="s">
        <v>45</v>
      </c>
      <c r="AC7" s="174"/>
    </row>
    <row r="8" spans="1:30" ht="14.25" thickBot="1" x14ac:dyDescent="0.35">
      <c r="A8" s="28"/>
      <c r="B8" s="28"/>
      <c r="C8" s="110">
        <f>IF($E$5=0,"",$E$5)</f>
        <v>42546</v>
      </c>
      <c r="D8" s="111"/>
      <c r="E8" s="110">
        <f>IF($E$5=0,"",$E$5+1)</f>
        <v>42547</v>
      </c>
      <c r="F8" s="111"/>
      <c r="G8" s="110">
        <f>IF($E$5=0,"",$E$5+2)</f>
        <v>42548</v>
      </c>
      <c r="H8" s="111"/>
      <c r="I8" s="110">
        <f>IF($E$5=0,"",$E$5+3)</f>
        <v>42549</v>
      </c>
      <c r="J8" s="111"/>
      <c r="K8" s="110">
        <f>IF($E$5=0,"",$E$5+4)</f>
        <v>42550</v>
      </c>
      <c r="L8" s="111"/>
      <c r="M8" s="110">
        <f>IF($E$5=0,"",$E$5+5)</f>
        <v>42551</v>
      </c>
      <c r="N8" s="111"/>
      <c r="O8" s="110">
        <f>IF($E$5=0,"",$E$5+6)</f>
        <v>42552</v>
      </c>
      <c r="P8" s="111"/>
      <c r="Q8" s="87"/>
      <c r="R8" s="87"/>
      <c r="T8" s="11"/>
      <c r="U8" s="7"/>
      <c r="V8" s="7"/>
      <c r="W8" s="7"/>
      <c r="X8" s="7"/>
      <c r="Y8" s="136" t="s">
        <v>27</v>
      </c>
      <c r="Z8" s="7"/>
      <c r="AA8" s="12"/>
      <c r="AC8" s="20" t="s">
        <v>43</v>
      </c>
      <c r="AD8" s="22" t="s">
        <v>44</v>
      </c>
    </row>
    <row r="9" spans="1:30" ht="14.25" thickBot="1" x14ac:dyDescent="0.35">
      <c r="A9" s="154" t="s">
        <v>2</v>
      </c>
      <c r="B9" s="155"/>
      <c r="C9" s="70"/>
      <c r="D9" s="33" t="s">
        <v>3</v>
      </c>
      <c r="E9" s="70"/>
      <c r="F9" s="34" t="s">
        <v>3</v>
      </c>
      <c r="G9" s="190"/>
      <c r="H9" s="34" t="s">
        <v>3</v>
      </c>
      <c r="I9" s="190"/>
      <c r="J9" s="34" t="s">
        <v>3</v>
      </c>
      <c r="K9" s="190"/>
      <c r="L9" s="34" t="s">
        <v>3</v>
      </c>
      <c r="M9" s="190"/>
      <c r="N9" s="34" t="s">
        <v>3</v>
      </c>
      <c r="O9" s="70"/>
      <c r="P9" s="34" t="s">
        <v>3</v>
      </c>
      <c r="Q9" s="32"/>
      <c r="R9" s="32"/>
      <c r="T9" s="11"/>
      <c r="U9" s="7"/>
      <c r="V9" s="7"/>
      <c r="W9" s="7"/>
      <c r="X9" s="7"/>
      <c r="Y9" s="137" t="s">
        <v>28</v>
      </c>
      <c r="Z9" s="7"/>
      <c r="AA9" s="12"/>
      <c r="AB9" s="135" t="s">
        <v>20</v>
      </c>
      <c r="AC9" s="21" t="s">
        <v>47</v>
      </c>
      <c r="AD9" s="23" t="s">
        <v>46</v>
      </c>
    </row>
    <row r="10" spans="1:30" ht="14.25" thickBot="1" x14ac:dyDescent="0.35">
      <c r="A10" s="152" t="s">
        <v>4</v>
      </c>
      <c r="B10" s="153"/>
      <c r="C10" s="71"/>
      <c r="D10" s="36">
        <f>IF((OR(C10="",C9="")),0,IF((C10&lt;C9),((C10-C9)*24)+24,(C10-C9)*24))</f>
        <v>0</v>
      </c>
      <c r="E10" s="71"/>
      <c r="F10" s="37">
        <f>IF((OR(E10="",E9="")),0,IF((E10&lt;E9),((E10-E9)*24)+24,(E10-E9)*24))</f>
        <v>0</v>
      </c>
      <c r="G10" s="191"/>
      <c r="H10" s="37">
        <f>IF((OR(G10="",G9="")),0,IF((G10&lt;G9),((G10-G9)*24)+24,(G10-G9)*24))</f>
        <v>0</v>
      </c>
      <c r="I10" s="191"/>
      <c r="J10" s="37">
        <f>IF((OR(I10="",I9="")),0,IF((I10&lt;I9),((I10-I9)*24)+24,(I10-I9)*24))</f>
        <v>0</v>
      </c>
      <c r="K10" s="191"/>
      <c r="L10" s="37">
        <f>IF((OR(K10="",K9="")),0,IF((K10&lt;K9),((K10-K9)*24)+24,(K10-K9)*24))</f>
        <v>0</v>
      </c>
      <c r="M10" s="191"/>
      <c r="N10" s="37">
        <f>IF((OR(M10="",M9="")),0,IF((M10&lt;M9),((M10-M9)*24)+24,(M10-M9)*24))</f>
        <v>0</v>
      </c>
      <c r="O10" s="71"/>
      <c r="P10" s="37">
        <f>IF((OR(O10="",O9="")),0,IF((O10&lt;O9),((O10-O9)*24)+24,(O10-O9)*24))</f>
        <v>0</v>
      </c>
      <c r="Q10" s="87"/>
      <c r="R10" s="87"/>
      <c r="T10" s="13"/>
      <c r="U10" s="14"/>
      <c r="V10" s="7"/>
      <c r="W10" s="7"/>
      <c r="X10" s="7"/>
      <c r="Y10" s="137" t="s">
        <v>66</v>
      </c>
      <c r="Z10" s="7"/>
      <c r="AA10" s="12"/>
      <c r="AB10" s="19">
        <v>1</v>
      </c>
      <c r="AC10" s="19">
        <v>0.13</v>
      </c>
      <c r="AD10" s="24">
        <f t="shared" ref="AD10:AD22" si="0">AB10/7</f>
        <v>0.14285714285714285</v>
      </c>
    </row>
    <row r="11" spans="1:30" ht="14.25" thickBot="1" x14ac:dyDescent="0.35">
      <c r="A11" s="38"/>
      <c r="B11" s="39"/>
      <c r="C11" s="40"/>
      <c r="D11" s="41"/>
      <c r="E11" s="55"/>
      <c r="F11" s="41"/>
      <c r="G11" s="55"/>
      <c r="H11" s="41"/>
      <c r="I11" s="55"/>
      <c r="J11" s="41"/>
      <c r="K11" s="55"/>
      <c r="L11" s="41"/>
      <c r="M11" s="55"/>
      <c r="N11" s="41"/>
      <c r="O11" s="55"/>
      <c r="P11" s="41"/>
      <c r="Q11" s="32"/>
      <c r="R11" s="32"/>
      <c r="T11" s="13"/>
      <c r="U11" s="14"/>
      <c r="V11" s="7"/>
      <c r="W11" s="7"/>
      <c r="X11" s="7"/>
      <c r="Y11" s="137" t="s">
        <v>72</v>
      </c>
      <c r="Z11" s="7"/>
      <c r="AA11" s="12"/>
      <c r="AB11" s="19">
        <v>1.5</v>
      </c>
      <c r="AC11" s="19">
        <v>0.2</v>
      </c>
      <c r="AD11" s="24">
        <f t="shared" si="0"/>
        <v>0.21428571428571427</v>
      </c>
    </row>
    <row r="12" spans="1:30" ht="14.25" thickBot="1" x14ac:dyDescent="0.35">
      <c r="A12" s="154" t="s">
        <v>2</v>
      </c>
      <c r="B12" s="155"/>
      <c r="C12" s="70"/>
      <c r="D12" s="33" t="s">
        <v>3</v>
      </c>
      <c r="E12" s="70"/>
      <c r="F12" s="34" t="s">
        <v>3</v>
      </c>
      <c r="G12" s="190"/>
      <c r="H12" s="34" t="s">
        <v>3</v>
      </c>
      <c r="I12" s="190"/>
      <c r="J12" s="34" t="s">
        <v>3</v>
      </c>
      <c r="K12" s="190"/>
      <c r="L12" s="34" t="s">
        <v>3</v>
      </c>
      <c r="M12" s="190"/>
      <c r="N12" s="34" t="s">
        <v>3</v>
      </c>
      <c r="O12" s="70"/>
      <c r="P12" s="34" t="s">
        <v>3</v>
      </c>
      <c r="Q12" s="42" t="s">
        <v>3</v>
      </c>
      <c r="R12" s="43" t="s">
        <v>39</v>
      </c>
      <c r="T12" s="13"/>
      <c r="U12" s="14"/>
      <c r="V12" s="7"/>
      <c r="W12" s="7"/>
      <c r="X12" s="7"/>
      <c r="Y12" s="136" t="s">
        <v>29</v>
      </c>
      <c r="Z12" s="7"/>
      <c r="AA12" s="12"/>
      <c r="AB12" s="19">
        <v>2</v>
      </c>
      <c r="AC12" s="19">
        <v>0.27</v>
      </c>
      <c r="AD12" s="24">
        <f t="shared" si="0"/>
        <v>0.2857142857142857</v>
      </c>
    </row>
    <row r="13" spans="1:30" ht="14.25" thickBot="1" x14ac:dyDescent="0.35">
      <c r="A13" s="156" t="s">
        <v>4</v>
      </c>
      <c r="B13" s="157"/>
      <c r="C13" s="71"/>
      <c r="D13" s="36">
        <f>IF((OR(C13="",C12="")),0,IF((C13&lt;C12),((C13-C12)*24)+24,(C13-C12)*24))</f>
        <v>0</v>
      </c>
      <c r="E13" s="71"/>
      <c r="F13" s="37">
        <f>IF((OR(E13="",E12="")),0,IF((E13&lt;E12),((E13-E12)*24)+24,(E13-E12)*24))</f>
        <v>0</v>
      </c>
      <c r="G13" s="191"/>
      <c r="H13" s="37">
        <f>IF((OR(G13="",G12="")),0,IF((G13&lt;G12),((G13-G12)*24)+24,(G13-G12)*24))</f>
        <v>0</v>
      </c>
      <c r="I13" s="191"/>
      <c r="J13" s="37">
        <f>IF((OR(I13="",I12="")),0,IF((I13&lt;I12),((I13-I12)*24)+24,(I13-I12)*24))</f>
        <v>0</v>
      </c>
      <c r="K13" s="191"/>
      <c r="L13" s="37">
        <f>IF((OR(K13="",K12="")),0,IF((K13&lt;K12),((K13-K12)*24)+24,(K13-K12)*24))</f>
        <v>0</v>
      </c>
      <c r="M13" s="191"/>
      <c r="N13" s="37">
        <f>IF((OR(M13="",M12="")),0,IF((M13&lt;M12),((M13-M12)*24)+24,(M13-M12)*24))</f>
        <v>0</v>
      </c>
      <c r="O13" s="71"/>
      <c r="P13" s="37">
        <f>IF((OR(O13="",O12="")),0,IF((O13&lt;O12),((O13-O12)*24)+24,(O13-O12)*24))</f>
        <v>0</v>
      </c>
      <c r="Q13" s="42" t="s">
        <v>20</v>
      </c>
      <c r="R13" s="88" t="s">
        <v>40</v>
      </c>
      <c r="T13" s="13"/>
      <c r="U13" s="14"/>
      <c r="V13" s="7"/>
      <c r="W13" s="7"/>
      <c r="X13" s="7"/>
      <c r="Y13" s="7"/>
      <c r="Z13" s="7"/>
      <c r="AA13" s="12"/>
      <c r="AB13" s="19">
        <v>2.5</v>
      </c>
      <c r="AC13" s="19">
        <v>0.33</v>
      </c>
      <c r="AD13" s="24">
        <f t="shared" si="0"/>
        <v>0.35714285714285715</v>
      </c>
    </row>
    <row r="14" spans="1:30" ht="13.5" customHeight="1" thickBot="1" x14ac:dyDescent="0.35">
      <c r="A14" s="169" t="s">
        <v>41</v>
      </c>
      <c r="B14" s="170"/>
      <c r="C14" s="44">
        <f>IF(OR(ISTEXT(D10)),"Error in C12 or C15",(D10+D13))</f>
        <v>0</v>
      </c>
      <c r="D14" s="45"/>
      <c r="E14" s="44">
        <f>IF(OR(ISTEXT(F10)),"Error in C12 or C15",(F10+F13))</f>
        <v>0</v>
      </c>
      <c r="F14" s="45"/>
      <c r="G14" s="44">
        <v>7.5</v>
      </c>
      <c r="H14" s="45"/>
      <c r="I14" s="44">
        <v>7.5</v>
      </c>
      <c r="J14" s="45"/>
      <c r="K14" s="44">
        <v>7.5</v>
      </c>
      <c r="L14" s="45"/>
      <c r="M14" s="44">
        <v>7.5</v>
      </c>
      <c r="N14" s="45"/>
      <c r="O14" s="44">
        <f>IF(OR(ISTEXT(P10)),"Error in C12 or C15",(P10+P13))</f>
        <v>0</v>
      </c>
      <c r="P14" s="45"/>
      <c r="Q14" s="46">
        <f>SUM(C14:P14)</f>
        <v>30</v>
      </c>
      <c r="R14" s="47"/>
      <c r="T14" s="11" t="s">
        <v>22</v>
      </c>
      <c r="U14" s="7" t="s">
        <v>23</v>
      </c>
      <c r="V14" s="7" t="s">
        <v>24</v>
      </c>
      <c r="W14" s="7" t="s">
        <v>25</v>
      </c>
      <c r="X14" s="7" t="s">
        <v>26</v>
      </c>
      <c r="Y14" s="7" t="s">
        <v>27</v>
      </c>
      <c r="Z14" s="7" t="s">
        <v>28</v>
      </c>
      <c r="AA14" s="12" t="s">
        <v>29</v>
      </c>
      <c r="AB14" s="19">
        <v>3</v>
      </c>
      <c r="AC14" s="19">
        <v>0.4</v>
      </c>
      <c r="AD14" s="24">
        <f t="shared" si="0"/>
        <v>0.42857142857142855</v>
      </c>
    </row>
    <row r="15" spans="1:30" ht="14.25" thickBot="1" x14ac:dyDescent="0.35">
      <c r="A15" s="158" t="s">
        <v>21</v>
      </c>
      <c r="B15" s="159"/>
      <c r="C15" s="72"/>
      <c r="D15" s="73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41">
        <f>C15+E15+G15+I15+K15+M15+O15</f>
        <v>0</v>
      </c>
      <c r="R15" s="82" t="s">
        <v>39</v>
      </c>
      <c r="T15" s="11">
        <f>(IF(D15="AL",C15,0))+(IF(F15="AL",E15,0))+(IF(H15="AL",G15,0))+(IF(J15="AL",I15,0))+(IF(L15="AL",K15,0))+(IF(N15="AL",M15,0))+(IF(P15="AL",O15,0))</f>
        <v>0</v>
      </c>
      <c r="U15" s="7">
        <f>(IF(D15="PH",C15,0))+(IF(F15="PH",E15,0))+(IF(H15="PH",G15,0))+(IF(J15="PH",I15,0))+(IF(L15="PH",K15,0))+(IF(N15="PH",M15,0))+(IF(P15="PH",O15,0))</f>
        <v>0</v>
      </c>
      <c r="V15" s="7">
        <f>(IF(D15="V",C15,0))+(IF(F15="V",E15,0))+(IF(H15="V",G15,0))+(IF(J15="V",I15,0))+(IF(L15="V",K15,0))+(IF(N15="V",M15,0))+(IF(P15="V",O15,0))</f>
        <v>0</v>
      </c>
      <c r="W15" s="7">
        <f>(IF(D15="S",C15,0))+(IF(F15="S",E15,0))+(IF(H15="S",G15,0))+(IF(J15="S",I15,0))+(IF(L15="S",K15,0))+(IF(N15="S",M15,0))+(IF(P15="S",O15,0))</f>
        <v>0</v>
      </c>
      <c r="X15" s="7">
        <f>(IF(D15="SL",C15,0))+(IF(F15="SL",E15,0))+(IF(H15="SL",G15,0))+(IF(J15="SL",I15,0))+(IF(L15="SL",K15,0))+(IF(N15="SL",M15,0))+(IF(P15="SL",O15,0))</f>
        <v>0</v>
      </c>
      <c r="Y15" s="7">
        <f>(IF(D15="C",C15,0))+(IF(F15="C",E15,0))+(IF(H15="C",G15,0))+(IF(J15="C",I15,0))+(IF(L15="C",K15,0))+(IF(N15="C",M15,0))+(IF(P15="C",O15,0))</f>
        <v>0</v>
      </c>
      <c r="Z15" s="7">
        <f>(IF(D15="PB",C15,0))+(IF(F15="PB",E15,0))+(IF(H15="PB",G15,0))+(IF(J15="PB",I15,0))+(IF(L15="PB",K15,0))+(IF(N15="PB",M15,0))+(IF(P15="PB",O15,0))</f>
        <v>0</v>
      </c>
      <c r="AA15" s="12">
        <f>(IF(D15="O",C15,0))+(IF(F15="O",E15,0))+(IF(H15="O",G15,0))+(IF(J15="O",I15,0))+(IF(L15="O",K15,0))+(IF(N15="O",M15,0))+(IF(P15="O",O15,0))</f>
        <v>0</v>
      </c>
      <c r="AB15" s="19">
        <v>3.5</v>
      </c>
      <c r="AC15" s="19">
        <v>0.47</v>
      </c>
      <c r="AD15" s="24">
        <f t="shared" si="0"/>
        <v>0.5</v>
      </c>
    </row>
    <row r="16" spans="1:30" ht="14.25" thickBot="1" x14ac:dyDescent="0.35">
      <c r="A16" s="158" t="s">
        <v>21</v>
      </c>
      <c r="B16" s="159"/>
      <c r="C16" s="141"/>
      <c r="D16" s="75"/>
      <c r="E16" s="74"/>
      <c r="F16" s="75"/>
      <c r="G16" s="74"/>
      <c r="H16" s="75"/>
      <c r="I16" s="74"/>
      <c r="J16" s="75"/>
      <c r="K16" s="74"/>
      <c r="L16" s="75"/>
      <c r="M16" s="74"/>
      <c r="N16" s="75"/>
      <c r="O16" s="74"/>
      <c r="P16" s="75"/>
      <c r="Q16" s="41">
        <f>C16+E16+G16+I16+K16+M16+O16</f>
        <v>0</v>
      </c>
      <c r="R16" s="82" t="s">
        <v>40</v>
      </c>
      <c r="T16" s="11">
        <f>(IF(D16="AL",C16,0))+(IF(F16="AL",E16,0))+(IF(H16="AL",G16,0))+(IF(J16="AL",I16,0))+(IF(L16="AL",K16,0))+(IF(N16="AL",M16,0))+(IF(P16="AL",O16,0))</f>
        <v>0</v>
      </c>
      <c r="U16" s="7">
        <f>(IF(D16="PH",C16,0))+(IF(F16="PH",E16,0))+(IF(H16="PH",G16,0))+(IF(J16="PH",I16,0))+(IF(L16="PH",K16,0))+(IF(N16="PH",M16,0))+(IF(P16="PH",O16,0))</f>
        <v>0</v>
      </c>
      <c r="V16" s="7">
        <f>(IF(D16="V",C16,0))+(IF(F16="V",E16,0))+(IF(H16="V",G16,0))+(IF(J16="V",I16,0))+(IF(L16="V",K16,0))+(IF(N16="V",M16,0))+(IF(P16="V",O16,0))</f>
        <v>0</v>
      </c>
      <c r="W16" s="7">
        <f>(IF(D16="S",C16,0))+(IF(F16="S",E16,0))+(IF(H16="S",G16,0))+(IF(J16="S",I16,0))+(IF(L16="S",K16,0))+(IF(N16="S",M16,0))+(IF(P16="S",O16,0))</f>
        <v>0</v>
      </c>
      <c r="X16" s="7">
        <f>(IF(D16="SL",C16,0))+(IF(F16="SL",E16,0))+(IF(H16="SL",G16,0))+(IF(J16="SL",I16,0))+(IF(L16="SL",K16,0))+(IF(N16="SL",M16,0))+(IF(P16="SL",O16,0))</f>
        <v>0</v>
      </c>
      <c r="Y16" s="7">
        <f>(IF(D16="C",C16,0))+(IF(F16="C",E16,0))+(IF(H16="C",G16,0))+(IF(J16="C",I16,0))+(IF(L16="C",K16,0))+(IF(N16="C",M16,0))+(IF(P16="C",O16,0))</f>
        <v>0</v>
      </c>
      <c r="Z16" s="7">
        <f>(IF(D16="PB",C16,0))+(IF(F16="PB",E16,0))+(IF(H16="PB",G16,0))+(IF(J16="PB",I16,0))+(IF(L16="PB",K16,0))+(IF(N16="PB",M16,0))+(IF(P16="PB",O16,0))</f>
        <v>0</v>
      </c>
      <c r="AA16" s="12">
        <f>(IF(D16="O",C16,0))+(IF(F16="O",E16,0))+(IF(H16="O",G16,0))+(IF(J16="O",I16,0))+(IF(L16="O",K16,0))+(IF(N16="O",M16,0))+(IF(P16="O",O16,0))</f>
        <v>0</v>
      </c>
      <c r="AB16" s="19">
        <v>4</v>
      </c>
      <c r="AC16" s="19">
        <v>0.53</v>
      </c>
      <c r="AD16" s="24">
        <f t="shared" si="0"/>
        <v>0.5714285714285714</v>
      </c>
    </row>
    <row r="17" spans="1:30" ht="14.25" thickBot="1" x14ac:dyDescent="0.35">
      <c r="A17" s="48"/>
      <c r="B17" s="48"/>
      <c r="C17" s="142" t="s">
        <v>88</v>
      </c>
      <c r="D17" s="48"/>
      <c r="E17" s="48"/>
      <c r="F17" s="48"/>
      <c r="G17" s="49"/>
      <c r="H17" s="48"/>
      <c r="I17" s="48"/>
      <c r="J17" s="48"/>
      <c r="K17" s="48"/>
      <c r="L17" s="48"/>
      <c r="M17" s="50"/>
      <c r="N17" s="51"/>
      <c r="O17" s="52" t="s">
        <v>42</v>
      </c>
      <c r="P17" s="53"/>
      <c r="Q17" s="83">
        <f>Q14+Q15+Q16</f>
        <v>30</v>
      </c>
      <c r="R17" s="84"/>
      <c r="S17" s="1"/>
      <c r="T17" s="11"/>
      <c r="U17" s="7"/>
      <c r="V17" s="7"/>
      <c r="W17" s="7"/>
      <c r="X17" s="7"/>
      <c r="Y17" s="7"/>
      <c r="Z17" s="7"/>
      <c r="AA17" s="12"/>
      <c r="AB17" s="19">
        <v>4.5</v>
      </c>
      <c r="AC17" s="19">
        <v>0.6</v>
      </c>
      <c r="AD17" s="24">
        <f t="shared" si="0"/>
        <v>0.6428571428571429</v>
      </c>
    </row>
    <row r="18" spans="1:30" ht="14.25" thickBot="1" x14ac:dyDescent="0.35">
      <c r="A18" s="28"/>
      <c r="B18" s="28"/>
      <c r="C18" s="113" t="s">
        <v>0</v>
      </c>
      <c r="D18" s="114"/>
      <c r="E18" s="115">
        <f>IF($E$5=0,"",$E$5+7)</f>
        <v>42553</v>
      </c>
      <c r="F18" s="115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86"/>
      <c r="R18" s="86"/>
      <c r="T18" s="11"/>
      <c r="U18" s="7"/>
      <c r="V18" s="7"/>
      <c r="W18" s="7"/>
      <c r="X18" s="7"/>
      <c r="Y18" s="7"/>
      <c r="Z18" s="7"/>
      <c r="AA18" s="12"/>
      <c r="AB18" s="19">
        <v>5</v>
      </c>
      <c r="AC18" s="19">
        <v>0.67</v>
      </c>
      <c r="AD18" s="24">
        <f t="shared" si="0"/>
        <v>0.7142857142857143</v>
      </c>
    </row>
    <row r="19" spans="1:30" s="1" customFormat="1" ht="13.5" customHeight="1" thickBot="1" x14ac:dyDescent="0.35">
      <c r="A19" s="28"/>
      <c r="B19" s="28"/>
      <c r="C19" s="113" t="s">
        <v>1</v>
      </c>
      <c r="D19" s="114"/>
      <c r="E19" s="116">
        <f>IF($E$5=0,"",$E$18+6)</f>
        <v>42559</v>
      </c>
      <c r="F19" s="116"/>
      <c r="G19" s="54"/>
      <c r="H19" s="28"/>
      <c r="I19" s="28"/>
      <c r="J19" s="28"/>
      <c r="K19" s="28"/>
      <c r="L19" s="28"/>
      <c r="M19" s="28"/>
      <c r="N19" s="28"/>
      <c r="O19" s="28"/>
      <c r="P19" s="28"/>
      <c r="Q19" s="86"/>
      <c r="R19" s="86"/>
      <c r="S19" s="2"/>
      <c r="T19" s="11"/>
      <c r="U19" s="7"/>
      <c r="V19" s="7"/>
      <c r="W19" s="7"/>
      <c r="X19" s="7"/>
      <c r="Y19" s="7"/>
      <c r="Z19" s="7"/>
      <c r="AA19" s="12"/>
      <c r="AB19" s="19">
        <v>5.5</v>
      </c>
      <c r="AC19" s="19">
        <v>0.73</v>
      </c>
      <c r="AD19" s="24">
        <f t="shared" si="0"/>
        <v>0.7857142857142857</v>
      </c>
    </row>
    <row r="20" spans="1:30" ht="14.25" thickBot="1" x14ac:dyDescent="0.35">
      <c r="A20" s="28"/>
      <c r="B20" s="28"/>
      <c r="C20" s="107" t="s">
        <v>13</v>
      </c>
      <c r="D20" s="107"/>
      <c r="E20" s="108" t="s">
        <v>14</v>
      </c>
      <c r="F20" s="108"/>
      <c r="G20" s="106" t="s">
        <v>15</v>
      </c>
      <c r="H20" s="106"/>
      <c r="I20" s="106" t="s">
        <v>16</v>
      </c>
      <c r="J20" s="106"/>
      <c r="K20" s="106" t="s">
        <v>17</v>
      </c>
      <c r="L20" s="106"/>
      <c r="M20" s="106" t="s">
        <v>18</v>
      </c>
      <c r="N20" s="106"/>
      <c r="O20" s="106" t="s">
        <v>19</v>
      </c>
      <c r="P20" s="106"/>
      <c r="Q20" s="32"/>
      <c r="R20" s="32"/>
      <c r="T20" s="11"/>
      <c r="U20" s="7"/>
      <c r="V20" s="7"/>
      <c r="W20" s="7"/>
      <c r="X20" s="7"/>
      <c r="Y20" s="7"/>
      <c r="Z20" s="7"/>
      <c r="AA20" s="12"/>
      <c r="AB20" s="19">
        <v>6</v>
      </c>
      <c r="AC20" s="19">
        <v>0.8</v>
      </c>
      <c r="AD20" s="24">
        <f t="shared" si="0"/>
        <v>0.8571428571428571</v>
      </c>
    </row>
    <row r="21" spans="1:30" ht="14.25" thickBot="1" x14ac:dyDescent="0.35">
      <c r="A21" s="28"/>
      <c r="B21" s="28"/>
      <c r="C21" s="112">
        <f>IF($E5=0,"",$E5+7)</f>
        <v>42553</v>
      </c>
      <c r="D21" s="111"/>
      <c r="E21" s="110">
        <f>IF($E5=0,"",$E5+8)</f>
        <v>42554</v>
      </c>
      <c r="F21" s="111"/>
      <c r="G21" s="110">
        <f>IF($E5=0,"",$E5+9)</f>
        <v>42555</v>
      </c>
      <c r="H21" s="111"/>
      <c r="I21" s="110">
        <f>IF($E5=0,"",$E5+10)</f>
        <v>42556</v>
      </c>
      <c r="J21" s="111"/>
      <c r="K21" s="110">
        <f>IF($E5=0,"",$E5+11)</f>
        <v>42557</v>
      </c>
      <c r="L21" s="111"/>
      <c r="M21" s="110">
        <f>IF($E5=0,"",$E5+12)</f>
        <v>42558</v>
      </c>
      <c r="N21" s="111"/>
      <c r="O21" s="110">
        <f>IF($E5=0,"",$E5+13)</f>
        <v>42559</v>
      </c>
      <c r="P21" s="111"/>
      <c r="Q21" s="87"/>
      <c r="R21" s="87"/>
      <c r="T21" s="11"/>
      <c r="U21" s="7"/>
      <c r="V21" s="7"/>
      <c r="W21" s="7"/>
      <c r="X21" s="7"/>
      <c r="Y21" s="7"/>
      <c r="Z21" s="7"/>
      <c r="AA21" s="12"/>
      <c r="AB21" s="19">
        <v>6.5</v>
      </c>
      <c r="AC21" s="19">
        <v>0.87</v>
      </c>
      <c r="AD21" s="24">
        <f t="shared" si="0"/>
        <v>0.9285714285714286</v>
      </c>
    </row>
    <row r="22" spans="1:30" ht="14.25" thickBot="1" x14ac:dyDescent="0.35">
      <c r="A22" s="154" t="s">
        <v>2</v>
      </c>
      <c r="B22" s="171"/>
      <c r="C22" s="70"/>
      <c r="D22" s="33" t="s">
        <v>3</v>
      </c>
      <c r="E22" s="70"/>
      <c r="F22" s="34" t="s">
        <v>3</v>
      </c>
      <c r="G22" s="190"/>
      <c r="H22" s="34" t="s">
        <v>3</v>
      </c>
      <c r="I22" s="70"/>
      <c r="J22" s="34" t="s">
        <v>3</v>
      </c>
      <c r="K22" s="70"/>
      <c r="L22" s="34" t="s">
        <v>3</v>
      </c>
      <c r="M22" s="70"/>
      <c r="N22" s="34" t="s">
        <v>3</v>
      </c>
      <c r="O22" s="70"/>
      <c r="P22" s="34" t="s">
        <v>3</v>
      </c>
      <c r="Q22" s="32"/>
      <c r="R22" s="32"/>
      <c r="T22" s="11"/>
      <c r="U22" s="7"/>
      <c r="V22" s="7"/>
      <c r="W22" s="7"/>
      <c r="X22" s="7"/>
      <c r="Y22" s="7"/>
      <c r="Z22" s="7"/>
      <c r="AA22" s="12"/>
      <c r="AB22" s="19">
        <v>7</v>
      </c>
      <c r="AC22" s="19">
        <v>0.93</v>
      </c>
      <c r="AD22" s="24">
        <f t="shared" si="0"/>
        <v>1</v>
      </c>
    </row>
    <row r="23" spans="1:30" ht="14.25" thickBot="1" x14ac:dyDescent="0.35">
      <c r="A23" s="152" t="s">
        <v>4</v>
      </c>
      <c r="B23" s="164"/>
      <c r="C23" s="71"/>
      <c r="D23" s="36">
        <f>IF((OR(C23="",C22="")),0,IF((C23&lt;C22),((C23-C22)*24)+24,(C23-C22)*24))</f>
        <v>0</v>
      </c>
      <c r="E23" s="71"/>
      <c r="F23" s="37">
        <f>IF((OR(E23="",E22="")),0,IF((E23&lt;E22),((E23-E22)*24)+24,(E23-E22)*24))</f>
        <v>0</v>
      </c>
      <c r="G23" s="191"/>
      <c r="H23" s="37">
        <f>IF((OR(G23="",G22="")),0,IF((G23&lt;G22),((G23-G22)*24)+24,(G23-G22)*24))</f>
        <v>0</v>
      </c>
      <c r="I23" s="71"/>
      <c r="J23" s="37">
        <f>IF((OR(I23="",I22="")),0,IF((I23&lt;I22),((I23-I22)*24)+24,(I23-I22)*24))</f>
        <v>0</v>
      </c>
      <c r="K23" s="71"/>
      <c r="L23" s="37">
        <f>IF((OR(K23="",K22="")),0,IF((K23&lt;K22),((K23-K22)*24)+24,(K23-K22)*24))</f>
        <v>0</v>
      </c>
      <c r="M23" s="71"/>
      <c r="N23" s="37">
        <f>IF((OR(M23="",M22="")),0,IF((M23&lt;M22),((M23-M22)*24)+24,(M23-M22)*24))</f>
        <v>0</v>
      </c>
      <c r="O23" s="71"/>
      <c r="P23" s="37">
        <f>IF((OR(O23="",O22="")),0,IF((O23&lt;O22),((O23-O22)*24)+24,(O23-O22)*24))</f>
        <v>0</v>
      </c>
      <c r="Q23" s="87"/>
      <c r="R23" s="87"/>
      <c r="T23" s="11"/>
      <c r="U23" s="7"/>
      <c r="V23" s="7"/>
      <c r="W23" s="7"/>
      <c r="X23" s="7"/>
      <c r="Y23" s="7"/>
      <c r="Z23" s="7"/>
      <c r="AA23" s="12"/>
      <c r="AB23" s="19">
        <v>7.5</v>
      </c>
      <c r="AC23" s="19">
        <v>1</v>
      </c>
      <c r="AD23" s="25"/>
    </row>
    <row r="24" spans="1:30" ht="14.25" thickBot="1" x14ac:dyDescent="0.35">
      <c r="A24" s="38"/>
      <c r="B24" s="39"/>
      <c r="C24" s="40"/>
      <c r="D24" s="41"/>
      <c r="E24" s="55"/>
      <c r="F24" s="41"/>
      <c r="G24" s="55"/>
      <c r="H24" s="41"/>
      <c r="I24" s="55"/>
      <c r="J24" s="41"/>
      <c r="K24" s="55"/>
      <c r="L24" s="41"/>
      <c r="M24" s="55"/>
      <c r="N24" s="41"/>
      <c r="O24" s="55"/>
      <c r="P24" s="41"/>
      <c r="Q24" s="32"/>
      <c r="R24" s="32"/>
      <c r="T24" s="11"/>
      <c r="U24" s="7"/>
      <c r="V24" s="7"/>
      <c r="W24" s="7"/>
      <c r="X24" s="7"/>
      <c r="Y24" s="7"/>
      <c r="Z24" s="7"/>
      <c r="AA24" s="12"/>
    </row>
    <row r="25" spans="1:30" x14ac:dyDescent="0.3">
      <c r="A25" s="154" t="s">
        <v>2</v>
      </c>
      <c r="B25" s="155"/>
      <c r="C25" s="70"/>
      <c r="D25" s="33" t="s">
        <v>3</v>
      </c>
      <c r="E25" s="70"/>
      <c r="F25" s="34" t="s">
        <v>3</v>
      </c>
      <c r="G25" s="190"/>
      <c r="H25" s="34" t="s">
        <v>3</v>
      </c>
      <c r="I25" s="70"/>
      <c r="J25" s="34" t="s">
        <v>3</v>
      </c>
      <c r="K25" s="70"/>
      <c r="L25" s="34" t="s">
        <v>3</v>
      </c>
      <c r="M25" s="70"/>
      <c r="N25" s="34" t="s">
        <v>3</v>
      </c>
      <c r="O25" s="70"/>
      <c r="P25" s="34" t="s">
        <v>3</v>
      </c>
      <c r="Q25" s="56" t="s">
        <v>3</v>
      </c>
      <c r="R25" s="43" t="s">
        <v>39</v>
      </c>
      <c r="T25" s="11"/>
      <c r="U25" s="7"/>
      <c r="V25" s="7"/>
      <c r="W25" s="7"/>
      <c r="X25" s="7"/>
      <c r="Y25" s="7"/>
      <c r="Z25" s="7"/>
      <c r="AA25" s="12"/>
    </row>
    <row r="26" spans="1:30" ht="14.25" thickBot="1" x14ac:dyDescent="0.35">
      <c r="A26" s="156" t="s">
        <v>4</v>
      </c>
      <c r="B26" s="157"/>
      <c r="C26" s="71"/>
      <c r="D26" s="36">
        <f>IF((OR(C26="",C25="")),0,IF((C26&lt;C25),((C26-C25)*24)+24,(C26-C25)*24))</f>
        <v>0</v>
      </c>
      <c r="E26" s="71"/>
      <c r="F26" s="37">
        <f>IF((OR(E26="",E25="")),0,IF((E26&lt;E25),((E26-E25)*24)+24,(E26-E25)*24))</f>
        <v>0</v>
      </c>
      <c r="G26" s="191"/>
      <c r="H26" s="37">
        <f>IF((OR(G26="",G25="")),0,IF((G26&lt;G25),((G26-G25)*24)+24,(G26-G25)*24))</f>
        <v>0</v>
      </c>
      <c r="I26" s="71"/>
      <c r="J26" s="37">
        <f>IF((OR(I26="",I25="")),0,IF((I26&lt;I25),((I26-I25)*24)+24,(I26-I25)*24))</f>
        <v>0</v>
      </c>
      <c r="K26" s="71"/>
      <c r="L26" s="37">
        <f>IF((OR(K26="",K25="")),0,IF((K26&lt;K25),((K26-K25)*24)+24,(K26-K25)*24))</f>
        <v>0</v>
      </c>
      <c r="M26" s="71"/>
      <c r="N26" s="37">
        <f>IF((OR(M26="",M25="")),0,IF((M26&lt;M25),((M26-M25)*24)+24,(M26-M25)*24))</f>
        <v>0</v>
      </c>
      <c r="O26" s="71"/>
      <c r="P26" s="37">
        <f>IF((OR(O26="",O25="")),0,IF((O26&lt;O25),((O26-O25)*24)+24,(O26-O25)*24))</f>
        <v>0</v>
      </c>
      <c r="Q26" s="56" t="s">
        <v>20</v>
      </c>
      <c r="R26" s="88" t="s">
        <v>40</v>
      </c>
      <c r="T26" s="11"/>
      <c r="U26" s="7"/>
      <c r="V26" s="7"/>
      <c r="W26" s="7"/>
      <c r="X26" s="7"/>
      <c r="Y26" s="7"/>
      <c r="Z26" s="7"/>
      <c r="AA26" s="12"/>
    </row>
    <row r="27" spans="1:30" ht="13.5" customHeight="1" thickBot="1" x14ac:dyDescent="0.35">
      <c r="A27" s="169" t="s">
        <v>5</v>
      </c>
      <c r="B27" s="170"/>
      <c r="C27" s="57">
        <f>IF(OR(ISTEXT(D23)),"Error in C12 or C15",(D23+D26))</f>
        <v>0</v>
      </c>
      <c r="D27" s="58"/>
      <c r="E27" s="59">
        <f>IF(OR(ISTEXT(F23)),"Error in C12 or C15",(F23+F26))</f>
        <v>0</v>
      </c>
      <c r="F27" s="60"/>
      <c r="G27" s="59">
        <f>IF(OR(ISTEXT(H23)),"Error in C12 or C15",(H23+H26))</f>
        <v>0</v>
      </c>
      <c r="H27" s="60"/>
      <c r="I27" s="44">
        <f>IF(OR(ISTEXT(J23)),"Error in C12 or C15",(J23+J26))</f>
        <v>0</v>
      </c>
      <c r="J27" s="60"/>
      <c r="K27" s="59">
        <f>IF(OR(ISTEXT(L23)),"Error in C12 or C15",(L23+L26))</f>
        <v>0</v>
      </c>
      <c r="L27" s="60"/>
      <c r="M27" s="59">
        <f>IF(OR(ISTEXT(N23)),"Error in C12 or C15",(N23+N26))</f>
        <v>0</v>
      </c>
      <c r="N27" s="60"/>
      <c r="O27" s="59">
        <f>IF(OR(ISTEXT(P23)),"Error in C12 or C15",(P23+P26))</f>
        <v>0</v>
      </c>
      <c r="P27" s="60"/>
      <c r="Q27" s="46">
        <f>SUM(C27:P27)</f>
        <v>0</v>
      </c>
      <c r="R27" s="47">
        <v>5</v>
      </c>
      <c r="T27" s="11" t="s">
        <v>22</v>
      </c>
      <c r="U27" s="7" t="s">
        <v>23</v>
      </c>
      <c r="V27" s="7" t="s">
        <v>24</v>
      </c>
      <c r="W27" s="7" t="s">
        <v>25</v>
      </c>
      <c r="X27" s="7" t="s">
        <v>26</v>
      </c>
      <c r="Y27" s="7" t="s">
        <v>27</v>
      </c>
      <c r="Z27" s="7" t="s">
        <v>28</v>
      </c>
      <c r="AA27" s="12" t="s">
        <v>29</v>
      </c>
    </row>
    <row r="28" spans="1:30" x14ac:dyDescent="0.3">
      <c r="A28" s="158" t="s">
        <v>21</v>
      </c>
      <c r="B28" s="172"/>
      <c r="C28" s="72"/>
      <c r="D28" s="73"/>
      <c r="E28" s="72"/>
      <c r="F28" s="73"/>
      <c r="G28" s="72">
        <v>7.5</v>
      </c>
      <c r="H28" s="73" t="s">
        <v>66</v>
      </c>
      <c r="I28" s="72"/>
      <c r="J28" s="73"/>
      <c r="K28" s="72"/>
      <c r="L28" s="73"/>
      <c r="M28" s="72"/>
      <c r="N28" s="73"/>
      <c r="O28" s="72"/>
      <c r="P28" s="73"/>
      <c r="Q28" s="41">
        <f>C28+E28+G28+I28+K28+M28+O28</f>
        <v>7.5</v>
      </c>
      <c r="R28" s="82" t="s">
        <v>39</v>
      </c>
      <c r="T28" s="11">
        <f>(IF(D28="AL",C28,0))+(IF(F28="AL",E28,0))+(IF(H28="AL",G28,0))+(IF(J28="AL",I28,0))+(IF(L28="AL",K28,0))+(IF(N28="AL",M28,0))+(IF(P28="AL",O28,0))</f>
        <v>0</v>
      </c>
      <c r="U28" s="7">
        <f>(IF(D28="PH",C28,0))+(IF(F28="PH",E28,0))+(IF(H28="PH",G28,0))+(IF(J28="PH",I28,0))+(IF(L28="PH",K28,0))+(IF(N28="PH",M28,0))+(IF(P28="PH",O28,0))</f>
        <v>0</v>
      </c>
      <c r="V28" s="7">
        <f>(IF(D28="V",C28,0))+(IF(F28="V",E28,0))+(IF(H28="V",G28,0))+(IF(J28="V",I28,0))+(IF(L28="V",K28,0))+(IF(N28="V",M28,0))+(IF(P28="V",O28,0))</f>
        <v>0</v>
      </c>
      <c r="W28" s="7">
        <f>(IF(D28="S",C28,0))+(IF(F28="S",E28,0))+(IF(H28="S",G28,0))+(IF(J28="S",I28,0))+(IF(L28="S",K28,0))+(IF(N28="S",M28,0))+(IF(P28="S",O28,0))</f>
        <v>0</v>
      </c>
      <c r="X28" s="7">
        <f>(IF(D28="SL",C28,0))+(IF(F28="SL",E28,0))+(IF(H28="SL",G28,0))+(IF(J28="SL",I28,0))+(IF(L28="SL",K28,0))+(IF(N28="SL",M28,0))+(IF(P28="SL",O28,0))</f>
        <v>0</v>
      </c>
      <c r="Y28" s="7">
        <f>(IF(D28="C",C28,0))+(IF(F28="C",E28,0))+(IF(H28="C",G28,0))+(IF(J28="C",I28,0))+(IF(L28="C",K28,0))+(IF(N28="C",M28,0))+(IF(P28="C",O28,0))</f>
        <v>0</v>
      </c>
      <c r="Z28" s="7">
        <f>(IF(D28="PB",C28,0))+(IF(F28="PB",E28,0))+(IF(H28="PB",G28,0))+(IF(J28="PB",I28,0))+(IF(L28="PB",K28,0))+(IF(N28="PB",M28,0))+(IF(P28="PB",O28,0))</f>
        <v>0</v>
      </c>
      <c r="AA28" s="12">
        <f>(IF(D28="O",C28,0))+(IF(F28="O",E28,0))+(IF(H28="O",G28,0))+(IF(J28="O",I28,0))+(IF(L28="O",K28,0))+(IF(N28="O",M28,0))+(IF(P28="O",O28,0))</f>
        <v>0</v>
      </c>
    </row>
    <row r="29" spans="1:30" ht="14.25" thickBot="1" x14ac:dyDescent="0.35">
      <c r="A29" s="158" t="s">
        <v>21</v>
      </c>
      <c r="B29" s="172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74"/>
      <c r="N29" s="75"/>
      <c r="O29" s="74"/>
      <c r="P29" s="75"/>
      <c r="Q29" s="41">
        <f>C29+E29+G29+I29+K29+M29+O29</f>
        <v>0</v>
      </c>
      <c r="R29" s="82" t="s">
        <v>40</v>
      </c>
      <c r="T29" s="11">
        <f>(IF(D29="AL",C29,0))+(IF(F29="AL",E29,0))+(IF(H29="AL",G29,0))+(IF(J29="AL",I29,0))+(IF(L29="AL",K29,0))+(IF(N29="AL",M29,0))+(IF(P29="AL",O29,0))</f>
        <v>0</v>
      </c>
      <c r="U29" s="7">
        <f>(IF(D29="PH",C29,0))+(IF(F29="PH",E29,0))+(IF(H29="PH",G29,0))+(IF(J29="PH",I29,0))+(IF(L29="PH",K29,0))+(IF(N29="PH",M29,0))+(IF(P29="PH",O29,0))</f>
        <v>0</v>
      </c>
      <c r="V29" s="7">
        <f>(IF(D29="V",C29,0))+(IF(F29="V",E29,0))+(IF(H29="V",G29,0))+(IF(J29="V",I29,0))+(IF(L29="V",K29,0))+(IF(N29="V",M29,0))+(IF(P29="V",O29,0))</f>
        <v>0</v>
      </c>
      <c r="W29" s="7">
        <f>(IF(D29="S",C29,0))+(IF(F29="S",E29,0))+(IF(H29="S",G29,0))+(IF(J29="S",I29,0))+(IF(L29="S",K29,0))+(IF(N29="S",M29,0))+(IF(P29="S",O29,0))</f>
        <v>0</v>
      </c>
      <c r="X29" s="7">
        <f>(IF(D29="SL",C29,0))+(IF(F29="SL",E29,0))+(IF(H29="SL",G29,0))+(IF(J29="SL",I29,0))+(IF(L29="SL",K29,0))+(IF(N29="SL",M29,0))+(IF(P29="SL",O29,0))</f>
        <v>0</v>
      </c>
      <c r="Y29" s="7">
        <f>(IF(D29="C",C29,0))+(IF(F29="C",E29,0))+(IF(H29="C",G29,0))+(IF(J29="C",I29,0))+(IF(L29="C",K29,0))+(IF(N29="C",M29,0))+(IF(P29="C",O29,0))</f>
        <v>0</v>
      </c>
      <c r="Z29" s="7">
        <f>(IF(D29="PB",C29,0))+(IF(F29="PB",E29,0))+(IF(H29="PB",G29,0))+(IF(J29="PB",I29,0))+(IF(L29="PB",K29,0))+(IF(N29="PB",M29,0))+(IF(P29="PB",O29,0))</f>
        <v>0</v>
      </c>
      <c r="AA29" s="12">
        <f>(IF(D29="O",C29,0))+(IF(F29="O",E29,0))+(IF(H29="O",G29,0))+(IF(J29="O",I29,0))+(IF(L29="O",K29,0))+(IF(N29="O",M29,0))+(IF(P29="O",O29,0))</f>
        <v>0</v>
      </c>
    </row>
    <row r="30" spans="1:30" ht="14.25" thickBot="1" x14ac:dyDescent="0.35">
      <c r="A30" s="48"/>
      <c r="B30" s="48"/>
      <c r="C30" s="48"/>
      <c r="D30" s="48"/>
      <c r="E30" s="48"/>
      <c r="F30" s="48"/>
      <c r="G30" s="49"/>
      <c r="H30" s="48"/>
      <c r="I30" s="48"/>
      <c r="J30" s="48"/>
      <c r="K30" s="48"/>
      <c r="L30" s="48"/>
      <c r="M30" s="50"/>
      <c r="N30" s="51"/>
      <c r="O30" s="52" t="s">
        <v>42</v>
      </c>
      <c r="P30" s="53"/>
      <c r="Q30" s="83">
        <f>Q27+Q28+Q29</f>
        <v>7.5</v>
      </c>
      <c r="R30" s="84"/>
      <c r="S30" s="1"/>
      <c r="T30" s="11"/>
      <c r="U30" s="7"/>
      <c r="V30" s="7"/>
      <c r="W30" s="7"/>
      <c r="X30" s="7"/>
      <c r="Y30" s="7"/>
      <c r="Z30" s="7"/>
      <c r="AA30" s="12"/>
    </row>
    <row r="31" spans="1:30" x14ac:dyDescent="0.3">
      <c r="A31" s="28"/>
      <c r="B31" s="28"/>
      <c r="C31" s="113" t="s">
        <v>0</v>
      </c>
      <c r="D31" s="114"/>
      <c r="E31" s="115">
        <f>IF($E$18=0,"",$E$18+7)</f>
        <v>42560</v>
      </c>
      <c r="F31" s="29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86"/>
      <c r="R31" s="86"/>
      <c r="T31" s="11"/>
      <c r="U31" s="7"/>
      <c r="V31" s="7"/>
      <c r="W31" s="7"/>
      <c r="X31" s="7"/>
      <c r="Y31" s="7"/>
      <c r="Z31" s="7"/>
      <c r="AA31" s="12"/>
      <c r="AB31" s="1"/>
      <c r="AC31" s="1"/>
      <c r="AD31" s="1"/>
    </row>
    <row r="32" spans="1:30" s="1" customFormat="1" ht="13.5" customHeight="1" x14ac:dyDescent="0.3">
      <c r="A32" s="28"/>
      <c r="B32" s="28"/>
      <c r="C32" s="113" t="s">
        <v>1</v>
      </c>
      <c r="D32" s="114"/>
      <c r="E32" s="116">
        <f>IF($E$18=0,"",$E$31+6)</f>
        <v>42566</v>
      </c>
      <c r="F32" s="30"/>
      <c r="G32" s="28" t="s">
        <v>48</v>
      </c>
      <c r="H32" s="28"/>
      <c r="I32" s="28"/>
      <c r="J32" s="28"/>
      <c r="K32" s="28"/>
      <c r="L32" s="28"/>
      <c r="M32" s="28"/>
      <c r="N32" s="28"/>
      <c r="O32" s="28"/>
      <c r="P32" s="28"/>
      <c r="Q32" s="86"/>
      <c r="R32" s="86"/>
      <c r="S32" s="2"/>
      <c r="T32" s="11"/>
      <c r="U32" s="7"/>
      <c r="V32" s="7"/>
      <c r="W32" s="7"/>
      <c r="X32" s="7"/>
      <c r="Y32" s="7"/>
      <c r="Z32" s="7"/>
      <c r="AA32" s="12"/>
      <c r="AB32" s="2"/>
      <c r="AC32" s="2"/>
      <c r="AD32" s="2"/>
    </row>
    <row r="33" spans="1:30" x14ac:dyDescent="0.3">
      <c r="A33" s="28"/>
      <c r="B33" s="28"/>
      <c r="C33" s="107" t="s">
        <v>13</v>
      </c>
      <c r="D33" s="107"/>
      <c r="E33" s="108" t="s">
        <v>14</v>
      </c>
      <c r="F33" s="108"/>
      <c r="G33" s="106" t="s">
        <v>15</v>
      </c>
      <c r="H33" s="106"/>
      <c r="I33" s="106" t="s">
        <v>16</v>
      </c>
      <c r="J33" s="106"/>
      <c r="K33" s="106" t="s">
        <v>17</v>
      </c>
      <c r="L33" s="106"/>
      <c r="M33" s="106" t="s">
        <v>18</v>
      </c>
      <c r="N33" s="106"/>
      <c r="O33" s="106" t="s">
        <v>19</v>
      </c>
      <c r="P33" s="106"/>
      <c r="Q33" s="32"/>
      <c r="R33" s="32"/>
      <c r="T33" s="11"/>
      <c r="U33" s="7"/>
      <c r="V33" s="7"/>
      <c r="W33" s="7"/>
      <c r="X33" s="7"/>
      <c r="Y33" s="7"/>
      <c r="Z33" s="7"/>
      <c r="AA33" s="12"/>
    </row>
    <row r="34" spans="1:30" ht="14.25" thickBot="1" x14ac:dyDescent="0.35">
      <c r="A34" s="28"/>
      <c r="B34" s="28"/>
      <c r="C34" s="112">
        <f>IF(E18=0,"",E18+7)</f>
        <v>42560</v>
      </c>
      <c r="D34" s="111"/>
      <c r="E34" s="110">
        <f>IF($E18=0,"",$E18+8)</f>
        <v>42561</v>
      </c>
      <c r="F34" s="111"/>
      <c r="G34" s="110">
        <f>IF($E18=0,"",$E18+9)</f>
        <v>42562</v>
      </c>
      <c r="H34" s="111"/>
      <c r="I34" s="110">
        <f>IF($E18=0,"",$E18+10)</f>
        <v>42563</v>
      </c>
      <c r="J34" s="111"/>
      <c r="K34" s="110">
        <f>IF($E18=0,"",$E18+11)</f>
        <v>42564</v>
      </c>
      <c r="L34" s="111"/>
      <c r="M34" s="110">
        <f>IF($E18=0,"",$E18+12)</f>
        <v>42565</v>
      </c>
      <c r="N34" s="111"/>
      <c r="O34" s="110">
        <f>IF($E18=0,"",$E18+13)</f>
        <v>42566</v>
      </c>
      <c r="P34" s="111"/>
      <c r="Q34" s="87"/>
      <c r="R34" s="87"/>
      <c r="T34" s="11"/>
      <c r="U34" s="7"/>
      <c r="V34" s="7"/>
      <c r="W34" s="7"/>
      <c r="X34" s="7"/>
      <c r="Y34" s="7"/>
      <c r="Z34" s="7"/>
      <c r="AA34" s="12"/>
    </row>
    <row r="35" spans="1:30" x14ac:dyDescent="0.3">
      <c r="A35" s="154" t="s">
        <v>2</v>
      </c>
      <c r="B35" s="155"/>
      <c r="C35" s="70"/>
      <c r="D35" s="33" t="s">
        <v>3</v>
      </c>
      <c r="E35" s="70"/>
      <c r="F35" s="34" t="s">
        <v>3</v>
      </c>
      <c r="G35" s="70"/>
      <c r="H35" s="34" t="s">
        <v>3</v>
      </c>
      <c r="I35" s="70"/>
      <c r="J35" s="34" t="s">
        <v>3</v>
      </c>
      <c r="K35" s="70"/>
      <c r="L35" s="34" t="s">
        <v>3</v>
      </c>
      <c r="M35" s="70"/>
      <c r="N35" s="34" t="s">
        <v>3</v>
      </c>
      <c r="O35" s="70"/>
      <c r="P35" s="34" t="s">
        <v>3</v>
      </c>
      <c r="Q35" s="32"/>
      <c r="R35" s="32"/>
      <c r="T35" s="11"/>
      <c r="U35" s="7"/>
      <c r="V35" s="7"/>
      <c r="W35" s="7"/>
      <c r="X35" s="7"/>
      <c r="Y35" s="7"/>
      <c r="Z35" s="7"/>
      <c r="AA35" s="12"/>
    </row>
    <row r="36" spans="1:30" ht="14.25" thickBot="1" x14ac:dyDescent="0.35">
      <c r="A36" s="152" t="s">
        <v>4</v>
      </c>
      <c r="B36" s="153"/>
      <c r="C36" s="71"/>
      <c r="D36" s="36">
        <f>IF((OR(C36="",C35="")),0,IF((C36&lt;C35),((C36-C35)*24)+24,(C36-C35)*24))</f>
        <v>0</v>
      </c>
      <c r="E36" s="71"/>
      <c r="F36" s="37">
        <f>IF((OR(E36="",E35="")),0,IF((E36&lt;E35),((E36-E35)*24)+24,(E36-E35)*24))</f>
        <v>0</v>
      </c>
      <c r="G36" s="71"/>
      <c r="H36" s="37">
        <f>IF((OR(G36="",G35="")),0,IF((G36&lt;G35),((G36-G35)*24)+24,(G36-G35)*24))</f>
        <v>0</v>
      </c>
      <c r="I36" s="71"/>
      <c r="J36" s="37">
        <f>IF((OR(I36="",I35="")),0,IF((I36&lt;I35),((I36-I35)*24)+24,(I36-I35)*24))</f>
        <v>0</v>
      </c>
      <c r="K36" s="71"/>
      <c r="L36" s="37">
        <f>IF((OR(K36="",K35="")),0,IF((K36&lt;K35),((K36-K35)*24)+24,(K36-K35)*24))</f>
        <v>0</v>
      </c>
      <c r="M36" s="71"/>
      <c r="N36" s="37">
        <f>IF((OR(M36="",M35="")),0,IF((M36&lt;M35),((M36-M35)*24)+24,(M36-M35)*24))</f>
        <v>0</v>
      </c>
      <c r="O36" s="71"/>
      <c r="P36" s="37">
        <f>IF((OR(O36="",O35="")),0,IF((O36&lt;O35),((O36-O35)*24)+24,(O36-O35)*24))</f>
        <v>0</v>
      </c>
      <c r="Q36" s="87"/>
      <c r="R36" s="87"/>
      <c r="T36" s="11"/>
      <c r="U36" s="7"/>
      <c r="V36" s="7"/>
      <c r="W36" s="7"/>
      <c r="X36" s="7"/>
      <c r="Y36" s="7"/>
      <c r="Z36" s="7"/>
      <c r="AA36" s="12"/>
    </row>
    <row r="37" spans="1:30" ht="14.25" thickBot="1" x14ac:dyDescent="0.35">
      <c r="A37" s="38"/>
      <c r="B37" s="39"/>
      <c r="C37" s="40"/>
      <c r="D37" s="41"/>
      <c r="E37" s="55"/>
      <c r="F37" s="41"/>
      <c r="G37" s="55"/>
      <c r="H37" s="41"/>
      <c r="I37" s="55"/>
      <c r="J37" s="41"/>
      <c r="K37" s="55"/>
      <c r="L37" s="41"/>
      <c r="M37" s="55"/>
      <c r="N37" s="41"/>
      <c r="O37" s="55"/>
      <c r="P37" s="61"/>
      <c r="Q37" s="32"/>
      <c r="R37" s="32"/>
      <c r="T37" s="11"/>
      <c r="U37" s="7"/>
      <c r="V37" s="7"/>
      <c r="W37" s="7"/>
      <c r="X37" s="7"/>
      <c r="Y37" s="7"/>
      <c r="Z37" s="7"/>
      <c r="AA37" s="12"/>
    </row>
    <row r="38" spans="1:30" x14ac:dyDescent="0.3">
      <c r="A38" s="154" t="s">
        <v>2</v>
      </c>
      <c r="B38" s="155"/>
      <c r="C38" s="70"/>
      <c r="D38" s="33" t="s">
        <v>3</v>
      </c>
      <c r="E38" s="70"/>
      <c r="F38" s="34" t="s">
        <v>3</v>
      </c>
      <c r="G38" s="70"/>
      <c r="H38" s="34" t="s">
        <v>3</v>
      </c>
      <c r="I38" s="70"/>
      <c r="J38" s="34" t="s">
        <v>3</v>
      </c>
      <c r="K38" s="70"/>
      <c r="L38" s="34" t="s">
        <v>3</v>
      </c>
      <c r="M38" s="70"/>
      <c r="N38" s="34" t="s">
        <v>3</v>
      </c>
      <c r="O38" s="70"/>
      <c r="P38" s="34" t="s">
        <v>3</v>
      </c>
      <c r="Q38" s="56" t="s">
        <v>3</v>
      </c>
      <c r="R38" s="43" t="s">
        <v>39</v>
      </c>
      <c r="T38" s="11"/>
      <c r="U38" s="7"/>
      <c r="V38" s="7"/>
      <c r="W38" s="7"/>
      <c r="X38" s="7"/>
      <c r="Y38" s="7"/>
      <c r="Z38" s="7"/>
      <c r="AA38" s="12"/>
    </row>
    <row r="39" spans="1:30" ht="14.25" thickBot="1" x14ac:dyDescent="0.35">
      <c r="A39" s="156" t="s">
        <v>4</v>
      </c>
      <c r="B39" s="157"/>
      <c r="C39" s="71"/>
      <c r="D39" s="36">
        <f>IF((OR(C39="",C38="")),0,IF((C39&lt;C38),((C39-C38)*24)+24,(C39-C38)*24))</f>
        <v>0</v>
      </c>
      <c r="E39" s="71"/>
      <c r="F39" s="37">
        <f>IF((OR(E39="",E38="")),0,IF((E39&lt;E38),((E39-E38)*24)+24,(E39-E38)*24))</f>
        <v>0</v>
      </c>
      <c r="G39" s="71"/>
      <c r="H39" s="37">
        <f>IF((OR(G39="",G38="")),0,IF((G39&lt;G38),((G39-G38)*24)+24,(G39-G38)*24))</f>
        <v>0</v>
      </c>
      <c r="I39" s="71"/>
      <c r="J39" s="37">
        <f>IF((OR(I39="",I38="")),0,IF((I39&lt;I38),((I39-I38)*24)+24,(I39-I38)*24))</f>
        <v>0</v>
      </c>
      <c r="K39" s="71"/>
      <c r="L39" s="37">
        <f>IF((OR(K39="",K38="")),0,IF((K39&lt;K38),((K39-K38)*24)+24,(K39-K38)*24))</f>
        <v>0</v>
      </c>
      <c r="M39" s="71"/>
      <c r="N39" s="37">
        <f>IF((OR(M39="",M38="")),0,IF((M39&lt;M38),((M39-M38)*24)+24,(M39-M38)*24))</f>
        <v>0</v>
      </c>
      <c r="O39" s="71"/>
      <c r="P39" s="37">
        <f>IF((OR(O39="",O38="")),0,IF((O39&lt;O38),((O39-O38)*24)+24,(O39-O38)*24))</f>
        <v>0</v>
      </c>
      <c r="Q39" s="56" t="s">
        <v>20</v>
      </c>
      <c r="R39" s="88" t="s">
        <v>40</v>
      </c>
      <c r="T39" s="11"/>
      <c r="U39" s="7"/>
      <c r="V39" s="7"/>
      <c r="W39" s="7"/>
      <c r="X39" s="7"/>
      <c r="Y39" s="7"/>
      <c r="Z39" s="7"/>
      <c r="AA39" s="12"/>
    </row>
    <row r="40" spans="1:30" ht="14.25" thickBot="1" x14ac:dyDescent="0.35">
      <c r="A40" s="169" t="s">
        <v>5</v>
      </c>
      <c r="B40" s="170"/>
      <c r="C40" s="59">
        <f>IF(OR(ISTEXT(D36)),"Error in C12 or C15",(D36+D39))</f>
        <v>0</v>
      </c>
      <c r="D40" s="60"/>
      <c r="E40" s="59">
        <f>IF(OR(ISTEXT(F36)),"Error in C12 or C15",(F36+F39))</f>
        <v>0</v>
      </c>
      <c r="F40" s="60"/>
      <c r="G40" s="59">
        <f>IF(OR(ISTEXT(H36)),"Error in C12 or C15",(H36+H39))</f>
        <v>0</v>
      </c>
      <c r="H40" s="60"/>
      <c r="I40" s="59">
        <f>IF(OR(ISTEXT(J36)),"Error in C12 or C15",(J36+J39))</f>
        <v>0</v>
      </c>
      <c r="J40" s="60"/>
      <c r="K40" s="44">
        <f>IF(OR(ISTEXT(L36)),"Error in C12 or C15",(L36+L39))</f>
        <v>0</v>
      </c>
      <c r="L40" s="60"/>
      <c r="M40" s="59">
        <f>IF(OR(ISTEXT(N36)),"Error in C12 or C15",(N36+N39))</f>
        <v>0</v>
      </c>
      <c r="N40" s="60"/>
      <c r="O40" s="59">
        <f>IF(OR(ISTEXT(P36)),"Error in C12 or C15",(P36+P39))</f>
        <v>0</v>
      </c>
      <c r="P40" s="60"/>
      <c r="Q40" s="46">
        <f>SUM(C40:P40)</f>
        <v>0</v>
      </c>
      <c r="R40" s="47">
        <v>5</v>
      </c>
      <c r="T40" s="11" t="s">
        <v>22</v>
      </c>
      <c r="U40" s="7" t="s">
        <v>23</v>
      </c>
      <c r="V40" s="7" t="s">
        <v>24</v>
      </c>
      <c r="W40" s="7" t="s">
        <v>25</v>
      </c>
      <c r="X40" s="7" t="s">
        <v>26</v>
      </c>
      <c r="Y40" s="7" t="s">
        <v>27</v>
      </c>
      <c r="Z40" s="7" t="s">
        <v>28</v>
      </c>
      <c r="AA40" s="12" t="s">
        <v>29</v>
      </c>
    </row>
    <row r="41" spans="1:30" x14ac:dyDescent="0.3">
      <c r="A41" s="158" t="s">
        <v>21</v>
      </c>
      <c r="B41" s="159"/>
      <c r="C41" s="72"/>
      <c r="D41" s="73"/>
      <c r="E41" s="72"/>
      <c r="F41" s="73"/>
      <c r="G41" s="72"/>
      <c r="H41" s="73"/>
      <c r="I41" s="72"/>
      <c r="J41" s="73"/>
      <c r="K41" s="72"/>
      <c r="L41" s="73"/>
      <c r="M41" s="72"/>
      <c r="N41" s="73"/>
      <c r="O41" s="72"/>
      <c r="P41" s="73"/>
      <c r="Q41" s="41">
        <f>C41+E41+G41+I41+K41+M41+O41</f>
        <v>0</v>
      </c>
      <c r="R41" s="82" t="s">
        <v>39</v>
      </c>
      <c r="T41" s="11">
        <f>(IF(D41="AL",C41,0))+(IF(F41="AL",E41,0))+(IF(H41="AL",G41,0))+(IF(J41="AL",I41,0))+(IF(L41="AL",K41,0))+(IF(N41="AL",M41,0))+(IF(P41="AL",O41,0))</f>
        <v>0</v>
      </c>
      <c r="U41" s="7">
        <f>(IF(D41="PH",C41,0))+(IF(F41="PH",E41,0))+(IF(H41="PH",G41,0))+(IF(J41="PH",I41,0))+(IF(L41="PH",K41,0))+(IF(N41="PH",M41,0))+(IF(P41="PH",O41,0))</f>
        <v>0</v>
      </c>
      <c r="V41" s="7">
        <f>(IF(D41="V",C41,0))+(IF(F41="V",E41,0))+(IF(H41="V",G41,0))+(IF(J41="V",I41,0))+(IF(L41="V",K41,0))+(IF(N41="V",M41,0))+(IF(P41="V",O41,0))</f>
        <v>0</v>
      </c>
      <c r="W41" s="7">
        <f>(IF(D41="S",C41,0))+(IF(F41="S",E41,0))+(IF(H41="S",G41,0))+(IF(J41="S",I41,0))+(IF(L41="S",K41,0))+(IF(N41="S",M41,0))+(IF(P41="S",O41,0))</f>
        <v>0</v>
      </c>
      <c r="X41" s="7">
        <f>(IF(D41="SL",C41,0))+(IF(F41="SL",E41,0))+(IF(H41="SL",G41,0))+(IF(J41="SL",I41,0))+(IF(L41="SL",K41,0))+(IF(N41="SL",M41,0))+(IF(P41="SL",O41,0))</f>
        <v>0</v>
      </c>
      <c r="Y41" s="7">
        <f>(IF(D41="C",C41,0))+(IF(F41="C",E41,0))+(IF(H41="C",G41,0))+(IF(J41="C",I41,0))+(IF(L41="C",K41,0))+(IF(N41="C",M41,0))+(IF(P41="C",O41,0))</f>
        <v>0</v>
      </c>
      <c r="Z41" s="7">
        <f>(IF(D41="PB",C41,0))+(IF(F41="PB",E41,0))+(IF(H41="PB",G41,0))+(IF(J41="PB",I41,0))+(IF(L41="PB",K41,0))+(IF(N41="PB",M41,0))+(IF(P41="PB",O41,0))</f>
        <v>0</v>
      </c>
      <c r="AA41" s="12">
        <f>(IF(D41="O",C41,0))+(IF(F41="O",E41,0))+(IF(H41="O",G41,0))+(IF(J41="O",I41,0))+(IF(L41="O",K41,0))+(IF(N41="O",M41,0))+(IF(P41="O",O41,0))</f>
        <v>0</v>
      </c>
    </row>
    <row r="42" spans="1:30" ht="14.25" thickBot="1" x14ac:dyDescent="0.35">
      <c r="A42" s="158" t="s">
        <v>21</v>
      </c>
      <c r="B42" s="159"/>
      <c r="C42" s="74"/>
      <c r="D42" s="75"/>
      <c r="E42" s="74"/>
      <c r="F42" s="75"/>
      <c r="G42" s="74"/>
      <c r="H42" s="75"/>
      <c r="I42" s="74"/>
      <c r="J42" s="75"/>
      <c r="K42" s="74"/>
      <c r="L42" s="75"/>
      <c r="M42" s="74"/>
      <c r="N42" s="75"/>
      <c r="O42" s="74"/>
      <c r="P42" s="75"/>
      <c r="Q42" s="41">
        <f>C42+E42+G42+I42+K42+M42+O42</f>
        <v>0</v>
      </c>
      <c r="R42" s="82" t="s">
        <v>40</v>
      </c>
      <c r="T42" s="11">
        <f>(IF(D42="AL",C42,0))+(IF(F42="AL",E42,0))+(IF(H42="AL",G42,0))+(IF(J42="AL",I42,0))+(IF(L42="AL",K42,0))+(IF(N42="AL",M42,0))+(IF(P42="AL",O42,0))</f>
        <v>0</v>
      </c>
      <c r="U42" s="7">
        <f>(IF(D42="PH",C42,0))+(IF(F42="PH",E42,0))+(IF(H42="PH",G42,0))+(IF(J42="PH",I42,0))+(IF(L42="PH",K42,0))+(IF(N42="PH",M42,0))+(IF(P42="PH",O42,0))</f>
        <v>0</v>
      </c>
      <c r="V42" s="7">
        <f>(IF(D42="V",C42,0))+(IF(F42="V",E42,0))+(IF(H42="V",G42,0))+(IF(J42="V",I42,0))+(IF(L42="V",K42,0))+(IF(N42="V",M42,0))+(IF(P42="V",O42,0))</f>
        <v>0</v>
      </c>
      <c r="W42" s="7">
        <f>(IF(D42="S",C42,0))+(IF(F42="S",E42,0))+(IF(H42="S",G42,0))+(IF(J42="S",I42,0))+(IF(L42="S",K42,0))+(IF(N42="S",M42,0))+(IF(P42="S",O42,0))</f>
        <v>0</v>
      </c>
      <c r="X42" s="7">
        <f>(IF(D42="SL",C42,0))+(IF(F42="SL",E42,0))+(IF(H42="SL",G42,0))+(IF(J42="SL",I42,0))+(IF(L42="SL",K42,0))+(IF(N42="SL",M42,0))+(IF(P42="SL",O42,0))</f>
        <v>0</v>
      </c>
      <c r="Y42" s="7">
        <f>(IF(D42="C",C42,0))+(IF(F42="C",E42,0))+(IF(H42="C",G42,0))+(IF(J42="C",I42,0))+(IF(L42="C",K42,0))+(IF(N42="C",M42,0))+(IF(P42="C",O42,0))</f>
        <v>0</v>
      </c>
      <c r="Z42" s="7">
        <f>(IF(D42="PB",C42,0))+(IF(F42="PB",E42,0))+(IF(H42="PB",G42,0))+(IF(J42="PB",I42,0))+(IF(L42="PB",K42,0))+(IF(N42="PB",M42,0))+(IF(P42="PB",O42,0))</f>
        <v>0</v>
      </c>
      <c r="AA42" s="12">
        <f>(IF(D42="O",C42,0))+(IF(F42="O",E42,0))+(IF(H42="O",G42,0))+(IF(J42="O",I42,0))+(IF(L42="O",K42,0))+(IF(N42="O",M42,0))+(IF(P42="O",O42,0))</f>
        <v>0</v>
      </c>
    </row>
    <row r="43" spans="1:30" ht="14.25" thickBot="1" x14ac:dyDescent="0.35">
      <c r="A43" s="48"/>
      <c r="B43" s="48"/>
      <c r="C43" s="48"/>
      <c r="D43" s="48"/>
      <c r="E43" s="48"/>
      <c r="F43" s="48"/>
      <c r="G43" s="49"/>
      <c r="H43" s="48"/>
      <c r="I43" s="48"/>
      <c r="J43" s="48"/>
      <c r="K43" s="48"/>
      <c r="L43" s="48"/>
      <c r="M43" s="50"/>
      <c r="N43" s="51"/>
      <c r="O43" s="52" t="s">
        <v>42</v>
      </c>
      <c r="P43" s="53"/>
      <c r="Q43" s="83">
        <f>Q40+Q41+Q42</f>
        <v>0</v>
      </c>
      <c r="R43" s="84"/>
      <c r="S43" s="1"/>
      <c r="T43" s="11"/>
      <c r="U43" s="7"/>
      <c r="V43" s="7"/>
      <c r="W43" s="7"/>
      <c r="X43" s="7"/>
      <c r="Y43" s="7"/>
      <c r="Z43" s="7"/>
      <c r="AA43" s="12"/>
    </row>
    <row r="44" spans="1:30" x14ac:dyDescent="0.3">
      <c r="A44" s="28"/>
      <c r="B44" s="28"/>
      <c r="C44" s="113" t="s">
        <v>0</v>
      </c>
      <c r="D44" s="114"/>
      <c r="E44" s="115">
        <v>42203</v>
      </c>
      <c r="F44" s="29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86"/>
      <c r="R44" s="86"/>
      <c r="T44" s="11"/>
      <c r="U44" s="7"/>
      <c r="V44" s="7"/>
      <c r="W44" s="7"/>
      <c r="X44" s="7"/>
      <c r="Y44" s="7"/>
      <c r="Z44" s="7"/>
      <c r="AA44" s="12"/>
      <c r="AB44" s="1"/>
      <c r="AC44" s="1"/>
      <c r="AD44" s="1"/>
    </row>
    <row r="45" spans="1:30" s="1" customFormat="1" ht="13.5" customHeight="1" x14ac:dyDescent="0.3">
      <c r="A45" s="28"/>
      <c r="B45" s="28"/>
      <c r="C45" s="113" t="s">
        <v>1</v>
      </c>
      <c r="D45" s="114"/>
      <c r="E45" s="116">
        <f>IF('Jun-Jul'!$E18=0,"",$E44+6)</f>
        <v>42209</v>
      </c>
      <c r="F45" s="30"/>
      <c r="G45" s="54"/>
      <c r="H45" s="28"/>
      <c r="I45" s="28"/>
      <c r="J45" s="28"/>
      <c r="K45" s="28"/>
      <c r="L45" s="28"/>
      <c r="M45" s="28"/>
      <c r="N45" s="28"/>
      <c r="O45" s="28"/>
      <c r="P45" s="28"/>
      <c r="Q45" s="86"/>
      <c r="R45" s="86"/>
      <c r="S45" s="2"/>
      <c r="T45" s="11"/>
      <c r="U45" s="7"/>
      <c r="V45" s="7"/>
      <c r="W45" s="7"/>
      <c r="X45" s="7"/>
      <c r="Y45" s="7"/>
      <c r="Z45" s="7"/>
      <c r="AA45" s="12"/>
      <c r="AB45" s="2"/>
      <c r="AC45" s="2"/>
      <c r="AD45" s="2"/>
    </row>
    <row r="46" spans="1:30" x14ac:dyDescent="0.3">
      <c r="A46" s="28"/>
      <c r="B46" s="28"/>
      <c r="C46" s="107" t="s">
        <v>13</v>
      </c>
      <c r="D46" s="107"/>
      <c r="E46" s="108" t="s">
        <v>14</v>
      </c>
      <c r="F46" s="108"/>
      <c r="G46" s="106" t="s">
        <v>15</v>
      </c>
      <c r="H46" s="106"/>
      <c r="I46" s="106" t="s">
        <v>16</v>
      </c>
      <c r="J46" s="106"/>
      <c r="K46" s="106" t="s">
        <v>17</v>
      </c>
      <c r="L46" s="106"/>
      <c r="M46" s="106" t="s">
        <v>18</v>
      </c>
      <c r="N46" s="106"/>
      <c r="O46" s="106" t="s">
        <v>19</v>
      </c>
      <c r="P46" s="106"/>
      <c r="Q46" s="32"/>
      <c r="R46" s="32"/>
      <c r="T46" s="11"/>
      <c r="U46" s="7"/>
      <c r="V46" s="7"/>
      <c r="W46" s="7"/>
      <c r="X46" s="7"/>
      <c r="Y46" s="7"/>
      <c r="Z46" s="7"/>
      <c r="AA46" s="12"/>
    </row>
    <row r="47" spans="1:30" ht="14.25" thickBot="1" x14ac:dyDescent="0.35">
      <c r="A47" s="28"/>
      <c r="B47" s="28"/>
      <c r="C47" s="112">
        <f>IF('Jun-Jul'!E31=0,"",'Jun-Jul'!E31+7)</f>
        <v>42567</v>
      </c>
      <c r="D47" s="111"/>
      <c r="E47" s="110">
        <f>IF('Jun-Jul'!$E31=0,"",'Jun-Jul'!$E31+8)</f>
        <v>42568</v>
      </c>
      <c r="F47" s="111"/>
      <c r="G47" s="110">
        <f>IF('Jun-Jul'!$E31=0,"",'Jun-Jul'!$E31+9)</f>
        <v>42569</v>
      </c>
      <c r="H47" s="111"/>
      <c r="I47" s="110">
        <f>IF('Jun-Jul'!$E31=0,"",'Jun-Jul'!$E31+10)</f>
        <v>42570</v>
      </c>
      <c r="J47" s="111"/>
      <c r="K47" s="110">
        <f>IF('Jun-Jul'!$E31=0,"",'Jun-Jul'!$E31+11)</f>
        <v>42571</v>
      </c>
      <c r="L47" s="111"/>
      <c r="M47" s="110">
        <f>IF('Jun-Jul'!$E31=0,"",'Jun-Jul'!$E31+12)</f>
        <v>42572</v>
      </c>
      <c r="N47" s="111"/>
      <c r="O47" s="110">
        <f>IF('Jun-Jul'!$E31=0,"",'Jun-Jul'!$E31+13)</f>
        <v>42573</v>
      </c>
      <c r="P47" s="111"/>
      <c r="Q47" s="87"/>
      <c r="R47" s="87"/>
      <c r="T47" s="11"/>
      <c r="U47" s="7"/>
      <c r="V47" s="7"/>
      <c r="W47" s="7"/>
      <c r="X47" s="7"/>
      <c r="Y47" s="7"/>
      <c r="Z47" s="7"/>
      <c r="AA47" s="12"/>
    </row>
    <row r="48" spans="1:30" x14ac:dyDescent="0.3">
      <c r="A48" s="154" t="s">
        <v>2</v>
      </c>
      <c r="B48" s="155"/>
      <c r="C48" s="70"/>
      <c r="D48" s="33" t="s">
        <v>3</v>
      </c>
      <c r="E48" s="70"/>
      <c r="F48" s="34" t="s">
        <v>3</v>
      </c>
      <c r="G48" s="70"/>
      <c r="H48" s="34" t="s">
        <v>3</v>
      </c>
      <c r="I48" s="70"/>
      <c r="J48" s="34" t="s">
        <v>3</v>
      </c>
      <c r="K48" s="70"/>
      <c r="L48" s="34" t="s">
        <v>3</v>
      </c>
      <c r="M48" s="70"/>
      <c r="N48" s="34" t="s">
        <v>3</v>
      </c>
      <c r="O48" s="70"/>
      <c r="P48" s="34" t="s">
        <v>3</v>
      </c>
      <c r="Q48" s="32"/>
      <c r="R48" s="32"/>
      <c r="T48" s="11"/>
      <c r="U48" s="7"/>
      <c r="V48" s="7"/>
      <c r="W48" s="7"/>
      <c r="X48" s="7"/>
      <c r="Y48" s="7"/>
      <c r="Z48" s="7"/>
      <c r="AA48" s="12"/>
    </row>
    <row r="49" spans="1:27" ht="14.25" thickBot="1" x14ac:dyDescent="0.35">
      <c r="A49" s="152" t="s">
        <v>4</v>
      </c>
      <c r="B49" s="153"/>
      <c r="C49" s="71"/>
      <c r="D49" s="36">
        <f>IF((OR(C49="",C48="")),0,IF((C49&lt;C48),((C49-C48)*24)+24,(C49-C48)*24))</f>
        <v>0</v>
      </c>
      <c r="E49" s="71"/>
      <c r="F49" s="37">
        <f>IF((OR(E49="",E48="")),0,IF((E49&lt;E48),((E49-E48)*24)+24,(E49-E48)*24))</f>
        <v>0</v>
      </c>
      <c r="G49" s="71"/>
      <c r="H49" s="37">
        <f>IF((OR(G49="",G48="")),0,IF((G49&lt;G48),((G49-G48)*24)+24,(G49-G48)*24))</f>
        <v>0</v>
      </c>
      <c r="I49" s="71"/>
      <c r="J49" s="37">
        <f>IF((OR(I49="",I48="")),0,IF((I49&lt;I48),((I49-I48)*24)+24,(I49-I48)*24))</f>
        <v>0</v>
      </c>
      <c r="K49" s="71"/>
      <c r="L49" s="37">
        <f>IF((OR(K49="",K48="")),0,IF((K49&lt;K48),((K49-K48)*24)+24,(K49-K48)*24))</f>
        <v>0</v>
      </c>
      <c r="M49" s="71"/>
      <c r="N49" s="37">
        <f>IF((OR(M49="",M48="")),0,IF((M49&lt;M48),((M49-M48)*24)+24,(M49-M48)*24))</f>
        <v>0</v>
      </c>
      <c r="O49" s="71"/>
      <c r="P49" s="37">
        <f>IF((OR(O49="",O48="")),0,IF((O49&lt;O48),((O49-O48)*24)+24,(O49-O48)*24))</f>
        <v>0</v>
      </c>
      <c r="Q49" s="87"/>
      <c r="R49" s="87"/>
      <c r="T49" s="11"/>
      <c r="U49" s="7"/>
      <c r="V49" s="7"/>
      <c r="W49" s="7"/>
      <c r="X49" s="7"/>
      <c r="Y49" s="7"/>
      <c r="Z49" s="7"/>
      <c r="AA49" s="12"/>
    </row>
    <row r="50" spans="1:27" ht="14.25" thickBot="1" x14ac:dyDescent="0.35">
      <c r="A50" s="38"/>
      <c r="B50" s="39"/>
      <c r="C50" s="40"/>
      <c r="D50" s="41"/>
      <c r="E50" s="55"/>
      <c r="F50" s="41"/>
      <c r="G50" s="55"/>
      <c r="H50" s="41"/>
      <c r="I50" s="55"/>
      <c r="J50" s="41"/>
      <c r="K50" s="55"/>
      <c r="L50" s="41"/>
      <c r="M50" s="55"/>
      <c r="N50" s="41"/>
      <c r="O50" s="55"/>
      <c r="P50" s="61"/>
      <c r="Q50" s="32"/>
      <c r="R50" s="32"/>
      <c r="T50" s="11"/>
      <c r="U50" s="7"/>
      <c r="V50" s="7"/>
      <c r="W50" s="7"/>
      <c r="X50" s="7"/>
      <c r="Y50" s="7"/>
      <c r="Z50" s="7"/>
      <c r="AA50" s="12"/>
    </row>
    <row r="51" spans="1:27" x14ac:dyDescent="0.3">
      <c r="A51" s="154" t="s">
        <v>2</v>
      </c>
      <c r="B51" s="155"/>
      <c r="C51" s="70"/>
      <c r="D51" s="33" t="s">
        <v>3</v>
      </c>
      <c r="E51" s="70"/>
      <c r="F51" s="34" t="s">
        <v>3</v>
      </c>
      <c r="G51" s="70"/>
      <c r="H51" s="34" t="s">
        <v>3</v>
      </c>
      <c r="I51" s="70"/>
      <c r="J51" s="34" t="s">
        <v>3</v>
      </c>
      <c r="K51" s="70"/>
      <c r="L51" s="34" t="s">
        <v>3</v>
      </c>
      <c r="M51" s="70"/>
      <c r="N51" s="34" t="s">
        <v>3</v>
      </c>
      <c r="O51" s="70"/>
      <c r="P51" s="34" t="s">
        <v>3</v>
      </c>
      <c r="Q51" s="56" t="s">
        <v>3</v>
      </c>
      <c r="R51" s="43"/>
      <c r="T51" s="11"/>
      <c r="U51" s="7"/>
      <c r="V51" s="7"/>
      <c r="W51" s="7"/>
      <c r="X51" s="7"/>
      <c r="Y51" s="7"/>
      <c r="Z51" s="7"/>
      <c r="AA51" s="12"/>
    </row>
    <row r="52" spans="1:27" ht="14.25" thickBot="1" x14ac:dyDescent="0.35">
      <c r="A52" s="156" t="s">
        <v>4</v>
      </c>
      <c r="B52" s="157"/>
      <c r="C52" s="71"/>
      <c r="D52" s="36">
        <f>IF((OR(C52="",C51="")),0,IF((C52&lt;C51),((C52-C51)*24)+24,(C52-C51)*24))</f>
        <v>0</v>
      </c>
      <c r="E52" s="71"/>
      <c r="F52" s="37">
        <f>IF((OR(E52="",E51="")),0,IF((E52&lt;E51),((E52-E51)*24)+24,(E52-E51)*24))</f>
        <v>0</v>
      </c>
      <c r="G52" s="71"/>
      <c r="H52" s="37">
        <f>IF((OR(G52="",G51="")),0,IF((G52&lt;G51),((G52-G51)*24)+24,(G52-G51)*24))</f>
        <v>0</v>
      </c>
      <c r="I52" s="71"/>
      <c r="J52" s="37">
        <f>IF((OR(I52="",I51="")),0,IF((I52&lt;I51),((I52-I51)*24)+24,(I52-I51)*24))</f>
        <v>0</v>
      </c>
      <c r="K52" s="71"/>
      <c r="L52" s="37">
        <f>IF((OR(K52="",K51="")),0,IF((K52&lt;K51),((K52-K51)*24)+24,(K52-K51)*24))</f>
        <v>0</v>
      </c>
      <c r="M52" s="71"/>
      <c r="N52" s="37">
        <f>IF((OR(M52="",M51="")),0,IF((M52&lt;M51),((M52-M51)*24)+24,(M52-M51)*24))</f>
        <v>0</v>
      </c>
      <c r="O52" s="71"/>
      <c r="P52" s="37">
        <f>IF((OR(O52="",O51="")),0,IF((O52&lt;O51),((O52-O51)*24)+24,(O52-O51)*24))</f>
        <v>0</v>
      </c>
      <c r="Q52" s="56" t="s">
        <v>20</v>
      </c>
      <c r="R52" s="88"/>
      <c r="T52" s="11"/>
      <c r="U52" s="7"/>
      <c r="V52" s="7"/>
      <c r="W52" s="7"/>
      <c r="X52" s="7"/>
      <c r="Y52" s="7"/>
      <c r="Z52" s="7"/>
      <c r="AA52" s="12"/>
    </row>
    <row r="53" spans="1:27" ht="14.25" thickBot="1" x14ac:dyDescent="0.35">
      <c r="A53" s="169" t="s">
        <v>5</v>
      </c>
      <c r="B53" s="170"/>
      <c r="C53" s="59">
        <f>IF(OR(ISTEXT(D49)),"Error in C12 or C15",(D49+D52))</f>
        <v>0</v>
      </c>
      <c r="D53" s="60"/>
      <c r="E53" s="59">
        <f>IF(OR(ISTEXT(F49)),"Error in C12 or C15",(F49+F52))</f>
        <v>0</v>
      </c>
      <c r="F53" s="60"/>
      <c r="G53" s="59">
        <f>IF(OR(ISTEXT(H49)),"Error in C12 or C15",(H49+H52))</f>
        <v>0</v>
      </c>
      <c r="H53" s="60"/>
      <c r="I53" s="44">
        <f>IF(OR(ISTEXT(J49)),"Error in C12 or C15",(J49+J52))</f>
        <v>0</v>
      </c>
      <c r="J53" s="60"/>
      <c r="K53" s="59">
        <f>IF(OR(ISTEXT(L49)),"Error in C12 or C15",(L49+L52))</f>
        <v>0</v>
      </c>
      <c r="L53" s="60"/>
      <c r="M53" s="59">
        <f>IF(OR(ISTEXT(N49)),"Error in C12 or C15",(N49+N52))</f>
        <v>0</v>
      </c>
      <c r="N53" s="60"/>
      <c r="O53" s="59">
        <f>IF(OR(ISTEXT(P49)),"Error in C12 or C15",(P49+P52))</f>
        <v>0</v>
      </c>
      <c r="P53" s="60"/>
      <c r="Q53" s="46">
        <f>SUM(C53:P53)</f>
        <v>0</v>
      </c>
      <c r="R53" s="47"/>
      <c r="T53" s="11" t="s">
        <v>22</v>
      </c>
      <c r="U53" s="7" t="s">
        <v>23</v>
      </c>
      <c r="V53" s="7" t="s">
        <v>24</v>
      </c>
      <c r="W53" s="7" t="s">
        <v>25</v>
      </c>
      <c r="X53" s="7" t="s">
        <v>26</v>
      </c>
      <c r="Y53" s="7" t="s">
        <v>27</v>
      </c>
      <c r="Z53" s="7" t="s">
        <v>28</v>
      </c>
      <c r="AA53" s="12" t="s">
        <v>29</v>
      </c>
    </row>
    <row r="54" spans="1:27" x14ac:dyDescent="0.3">
      <c r="A54" s="158" t="s">
        <v>21</v>
      </c>
      <c r="B54" s="159"/>
      <c r="C54" s="72"/>
      <c r="D54" s="73"/>
      <c r="E54" s="72"/>
      <c r="F54" s="73"/>
      <c r="G54" s="72"/>
      <c r="H54" s="73"/>
      <c r="I54" s="72"/>
      <c r="J54" s="73"/>
      <c r="K54" s="72"/>
      <c r="L54" s="73"/>
      <c r="M54" s="72"/>
      <c r="N54" s="73"/>
      <c r="O54" s="72"/>
      <c r="P54" s="73"/>
      <c r="Q54" s="41">
        <f>C54+E54+G54+I54+K54+M54+O54</f>
        <v>0</v>
      </c>
      <c r="R54" s="82" t="s">
        <v>39</v>
      </c>
      <c r="T54" s="11">
        <f>(IF(D54="AL",C54,0))+(IF(F54="AL",E54,0))+(IF(H54="AL",G54,0))+(IF(J54="AL",I54,0))+(IF(L54="AL",K54,0))+(IF(N54="AL",M54,0))+(IF(P54="AL",O54,0))</f>
        <v>0</v>
      </c>
      <c r="U54" s="7">
        <f>(IF(D54="PH",C54,0))+(IF(F54="PH",E54,0))+(IF(H54="PH",G54,0))+(IF(J54="PH",I54,0))+(IF(L54="PH",K54,0))+(IF(N54="PH",M54,0))+(IF(P54="PH",O54,0))</f>
        <v>0</v>
      </c>
      <c r="V54" s="7">
        <f>(IF(D54="V",C54,0))+(IF(F54="V",E54,0))+(IF(H54="V",G54,0))+(IF(J54="V",I54,0))+(IF(L54="V",K54,0))+(IF(N54="V",M54,0))+(IF(P54="V",O54,0))</f>
        <v>0</v>
      </c>
      <c r="W54" s="7">
        <f>(IF(D54="S",C54,0))+(IF(F54="S",E54,0))+(IF(H54="S",G54,0))+(IF(J54="S",I54,0))+(IF(L54="S",K54,0))+(IF(N54="S",M54,0))+(IF(P54="S",O54,0))</f>
        <v>0</v>
      </c>
      <c r="X54" s="7">
        <f>(IF(D54="SL",C54,0))+(IF(F54="SL",E54,0))+(IF(H54="SL",G54,0))+(IF(J54="SL",I54,0))+(IF(L54="SL",K54,0))+(IF(N54="SL",M54,0))+(IF(P54="SL",O54,0))</f>
        <v>0</v>
      </c>
      <c r="Y54" s="7">
        <f>(IF(D54="C",C54,0))+(IF(F54="C",E54,0))+(IF(H54="C",G54,0))+(IF(J54="C",I54,0))+(IF(L54="C",K54,0))+(IF(N54="C",M54,0))+(IF(P54="C",O54,0))</f>
        <v>0</v>
      </c>
      <c r="Z54" s="7">
        <f>(IF(D54="PB",C54,0))+(IF(F54="PB",E54,0))+(IF(H54="PB",G54,0))+(IF(J54="PB",I54,0))+(IF(L54="PB",K54,0))+(IF(N54="PB",M54,0))+(IF(P54="PB",O54,0))</f>
        <v>0</v>
      </c>
      <c r="AA54" s="12">
        <f>(IF(D54="O",C54,0))+(IF(F54="O",E54,0))+(IF(H54="O",G54,0))+(IF(J54="O",I54,0))+(IF(L54="O",K54,0))+(IF(N54="O",M54,0))+(IF(P54="O",O54,0))</f>
        <v>0</v>
      </c>
    </row>
    <row r="55" spans="1:27" ht="14.25" thickBot="1" x14ac:dyDescent="0.35">
      <c r="A55" s="158" t="s">
        <v>21</v>
      </c>
      <c r="B55" s="159"/>
      <c r="C55" s="74"/>
      <c r="D55" s="75"/>
      <c r="E55" s="74"/>
      <c r="F55" s="75"/>
      <c r="G55" s="74"/>
      <c r="H55" s="75"/>
      <c r="I55" s="74"/>
      <c r="J55" s="75"/>
      <c r="K55" s="74"/>
      <c r="L55" s="75"/>
      <c r="M55" s="74"/>
      <c r="N55" s="75"/>
      <c r="O55" s="74"/>
      <c r="P55" s="75"/>
      <c r="Q55" s="41">
        <f>C55+E55+G55+I55+K55+M55+O55</f>
        <v>0</v>
      </c>
      <c r="R55" s="82" t="s">
        <v>40</v>
      </c>
      <c r="T55" s="11">
        <f>(IF(D55="AL",C55,0))+(IF(F55="AL",E55,0))+(IF(H55="AL",G55,0))+(IF(J55="AL",I55,0))+(IF(L55="AL",K55,0))+(IF(N55="AL",M55,0))+(IF(P55="AL",O55,0))</f>
        <v>0</v>
      </c>
      <c r="U55" s="7">
        <f>(IF(D55="PH",C55,0))+(IF(F55="PH",E55,0))+(IF(H55="PH",G55,0))+(IF(J55="PH",I55,0))+(IF(L55="PH",K55,0))+(IF(N55="PH",M55,0))+(IF(P55="PH",O55,0))</f>
        <v>0</v>
      </c>
      <c r="V55" s="7">
        <f>(IF(D55="V",C55,0))+(IF(F55="V",E55,0))+(IF(H55="V",G55,0))+(IF(J55="V",I55,0))+(IF(L55="V",K55,0))+(IF(N55="V",M55,0))+(IF(P55="V",O55,0))</f>
        <v>0</v>
      </c>
      <c r="W55" s="7">
        <f>(IF(D55="S",C55,0))+(IF(F55="S",E55,0))+(IF(H55="S",G55,0))+(IF(J55="S",I55,0))+(IF(L55="S",K55,0))+(IF(N55="S",M55,0))+(IF(P55="S",O55,0))</f>
        <v>0</v>
      </c>
      <c r="X55" s="7">
        <f>(IF(D55="SL",C55,0))+(IF(F55="SL",E55,0))+(IF(H55="SL",G55,0))+(IF(J55="SL",I55,0))+(IF(L55="SL",K55,0))+(IF(N55="SL",M55,0))+(IF(P55="SL",O55,0))</f>
        <v>0</v>
      </c>
      <c r="Y55" s="7">
        <f>(IF(D55="C",C55,0))+(IF(F55="C",E55,0))+(IF(H55="C",G55,0))+(IF(J55="C",I55,0))+(IF(L55="C",K55,0))+(IF(N55="C",M55,0))+(IF(P55="C",O55,0))</f>
        <v>0</v>
      </c>
      <c r="Z55" s="7">
        <f>(IF(D55="PB",C55,0))+(IF(F55="PB",E55,0))+(IF(H55="PB",G55,0))+(IF(J55="PB",I55,0))+(IF(L55="PB",K55,0))+(IF(N55="PB",M55,0))+(IF(P55="PB",O55,0))</f>
        <v>0</v>
      </c>
      <c r="AA55" s="12">
        <f>(IF(D55="O",C55,0))+(IF(F55="O",E55,0))+(IF(H55="O",G55,0))+(IF(J55="O",I55,0))+(IF(L55="O",K55,0))+(IF(N55="O",M55,0))+(IF(P55="O",O55,0))</f>
        <v>0</v>
      </c>
    </row>
    <row r="56" spans="1:27" ht="14.25" thickBot="1" x14ac:dyDescent="0.35">
      <c r="A56" s="48"/>
      <c r="B56" s="48"/>
      <c r="C56" s="48"/>
      <c r="D56" s="48"/>
      <c r="E56" s="48"/>
      <c r="F56" s="48"/>
      <c r="G56" s="49"/>
      <c r="H56" s="48"/>
      <c r="I56" s="48"/>
      <c r="J56" s="48"/>
      <c r="K56" s="48"/>
      <c r="L56" s="48"/>
      <c r="M56" s="50"/>
      <c r="N56" s="51"/>
      <c r="O56" s="52" t="s">
        <v>42</v>
      </c>
      <c r="P56" s="53"/>
      <c r="Q56" s="83">
        <f>Q53+Q54+Q55</f>
        <v>0</v>
      </c>
      <c r="R56" s="84"/>
      <c r="S56" s="1"/>
      <c r="T56" s="11"/>
      <c r="U56" s="7"/>
      <c r="V56" s="7"/>
      <c r="W56" s="7"/>
      <c r="X56" s="18"/>
      <c r="Y56" s="136"/>
      <c r="Z56" s="7"/>
      <c r="AA56" s="12"/>
    </row>
    <row r="57" spans="1:27" x14ac:dyDescent="0.3">
      <c r="A57" s="28"/>
      <c r="B57" s="28"/>
      <c r="C57" s="113" t="s">
        <v>0</v>
      </c>
      <c r="D57" s="114"/>
      <c r="E57" s="115">
        <v>42574</v>
      </c>
      <c r="F57" s="29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86"/>
      <c r="R57" s="86"/>
      <c r="T57" s="11"/>
      <c r="U57" s="6"/>
      <c r="V57" s="7"/>
      <c r="W57" s="7"/>
      <c r="X57" s="7"/>
      <c r="Y57" s="136"/>
      <c r="Z57" s="7"/>
      <c r="AA57" s="12"/>
    </row>
    <row r="58" spans="1:27" x14ac:dyDescent="0.3">
      <c r="A58" s="28"/>
      <c r="B58" s="28"/>
      <c r="C58" s="113" t="s">
        <v>1</v>
      </c>
      <c r="D58" s="114"/>
      <c r="E58" s="116">
        <f>IF($E$57=0,"",$E$57+6)</f>
        <v>42580</v>
      </c>
      <c r="F58" s="30"/>
      <c r="G58" s="28" t="s">
        <v>48</v>
      </c>
      <c r="H58" s="28"/>
      <c r="I58" s="28"/>
      <c r="J58" s="28"/>
      <c r="K58" s="28"/>
      <c r="L58" s="28"/>
      <c r="M58" s="28"/>
      <c r="N58" s="28"/>
      <c r="O58" s="28"/>
      <c r="P58" s="28"/>
      <c r="Q58" s="86"/>
      <c r="R58" s="86"/>
      <c r="T58" s="11"/>
      <c r="U58" s="7"/>
      <c r="V58" s="7"/>
      <c r="W58" s="7"/>
      <c r="X58" s="7"/>
      <c r="Y58" s="136"/>
      <c r="Z58" s="7"/>
      <c r="AA58" s="12"/>
    </row>
    <row r="59" spans="1:27" x14ac:dyDescent="0.3">
      <c r="A59" s="28"/>
      <c r="B59" s="28"/>
      <c r="C59" s="107" t="s">
        <v>13</v>
      </c>
      <c r="D59" s="107"/>
      <c r="E59" s="108" t="s">
        <v>14</v>
      </c>
      <c r="F59" s="108"/>
      <c r="G59" s="106" t="s">
        <v>15</v>
      </c>
      <c r="H59" s="106"/>
      <c r="I59" s="106" t="s">
        <v>16</v>
      </c>
      <c r="J59" s="106"/>
      <c r="K59" s="106" t="s">
        <v>17</v>
      </c>
      <c r="L59" s="106"/>
      <c r="M59" s="106" t="s">
        <v>18</v>
      </c>
      <c r="N59" s="106"/>
      <c r="O59" s="106" t="s">
        <v>19</v>
      </c>
      <c r="P59" s="106"/>
      <c r="Q59" s="32"/>
      <c r="R59" s="32"/>
      <c r="T59" s="11"/>
      <c r="U59" s="7"/>
      <c r="V59" s="7"/>
      <c r="W59" s="7"/>
      <c r="X59" s="7"/>
      <c r="Y59" s="136"/>
      <c r="Z59" s="7"/>
      <c r="AA59" s="12"/>
    </row>
    <row r="60" spans="1:27" ht="14.25" thickBot="1" x14ac:dyDescent="0.35">
      <c r="A60" s="28"/>
      <c r="B60" s="28"/>
      <c r="C60" s="110">
        <f>IF($E$57=0,"",$E$57)</f>
        <v>42574</v>
      </c>
      <c r="D60" s="111"/>
      <c r="E60" s="110">
        <f>IF($E$57=0,"",$E$57+1)</f>
        <v>42575</v>
      </c>
      <c r="F60" s="111"/>
      <c r="G60" s="110">
        <f>IF($E$57=0,"",$E$57+2)</f>
        <v>42576</v>
      </c>
      <c r="H60" s="111"/>
      <c r="I60" s="110">
        <f>IF($E$57=0,"",$E$57+3)</f>
        <v>42577</v>
      </c>
      <c r="J60" s="111"/>
      <c r="K60" s="110">
        <f>IF($E$57=0,"",$E$57+4)</f>
        <v>42578</v>
      </c>
      <c r="L60" s="111"/>
      <c r="M60" s="110">
        <f>IF($E$57=0,"",$E$57+5)</f>
        <v>42579</v>
      </c>
      <c r="N60" s="111"/>
      <c r="O60" s="110">
        <f>IF($E$57=0,"",$E$57+6)</f>
        <v>42580</v>
      </c>
      <c r="P60" s="109"/>
      <c r="Q60" s="87"/>
      <c r="R60" s="87"/>
      <c r="T60" s="11"/>
      <c r="U60" s="7"/>
      <c r="V60" s="7"/>
      <c r="W60" s="7"/>
      <c r="X60" s="7"/>
      <c r="Y60" s="136"/>
      <c r="Z60" s="7"/>
      <c r="AA60" s="12"/>
    </row>
    <row r="61" spans="1:27" x14ac:dyDescent="0.3">
      <c r="A61" s="154" t="s">
        <v>2</v>
      </c>
      <c r="B61" s="155"/>
      <c r="C61" s="70"/>
      <c r="D61" s="33" t="s">
        <v>3</v>
      </c>
      <c r="E61" s="70"/>
      <c r="F61" s="34" t="s">
        <v>3</v>
      </c>
      <c r="G61" s="70"/>
      <c r="H61" s="34" t="s">
        <v>3</v>
      </c>
      <c r="I61" s="70"/>
      <c r="J61" s="34" t="s">
        <v>3</v>
      </c>
      <c r="K61" s="70"/>
      <c r="L61" s="34" t="s">
        <v>3</v>
      </c>
      <c r="M61" s="70"/>
      <c r="N61" s="34" t="s">
        <v>3</v>
      </c>
      <c r="O61" s="70"/>
      <c r="P61" s="34" t="s">
        <v>3</v>
      </c>
      <c r="Q61" s="32"/>
      <c r="R61" s="32"/>
      <c r="T61" s="11"/>
      <c r="U61" s="7"/>
      <c r="V61" s="7"/>
      <c r="W61" s="7"/>
      <c r="X61" s="7"/>
      <c r="Y61" s="136"/>
      <c r="Z61" s="7"/>
      <c r="AA61" s="12"/>
    </row>
    <row r="62" spans="1:27" ht="14.25" thickBot="1" x14ac:dyDescent="0.35">
      <c r="A62" s="152" t="s">
        <v>4</v>
      </c>
      <c r="B62" s="153"/>
      <c r="C62" s="71"/>
      <c r="D62" s="36">
        <f>IF((OR(C62="",C61="")),0,IF((C62&lt;C61),((C62-C61)*24)+24,(C62-C61)*24))</f>
        <v>0</v>
      </c>
      <c r="E62" s="71"/>
      <c r="F62" s="37">
        <f>IF((OR(E62="",E61="")),0,IF((E62&lt;E61),((E62-E61)*24)+24,(E62-E61)*24))</f>
        <v>0</v>
      </c>
      <c r="G62" s="71"/>
      <c r="H62" s="37">
        <f>IF((OR(G62="",G61="")),0,IF((G62&lt;G61),((G62-G61)*24)+24,(G62-G61)*24))</f>
        <v>0</v>
      </c>
      <c r="I62" s="71"/>
      <c r="J62" s="37">
        <f>IF((OR(I62="",I61="")),0,IF((I62&lt;I61),((I62-I61)*24)+24,(I62-I61)*24))</f>
        <v>0</v>
      </c>
      <c r="K62" s="71"/>
      <c r="L62" s="37">
        <f>IF((OR(K62="",K61="")),0,IF((K62&lt;K61),((K62-K61)*24)+24,(K62-K61)*24))</f>
        <v>0</v>
      </c>
      <c r="M62" s="71"/>
      <c r="N62" s="37">
        <f>IF((OR(M62="",M61="")),0,IF((M62&lt;M61),((M62-M61)*24)+24,(M62-M61)*24))</f>
        <v>0</v>
      </c>
      <c r="O62" s="71"/>
      <c r="P62" s="37">
        <f>IF((OR(O62="",O61="")),0,IF((O62&lt;O61),((O62-O61)*24)+24,(O62-O61)*24))</f>
        <v>0</v>
      </c>
      <c r="Q62" s="87"/>
      <c r="R62" s="87"/>
      <c r="T62" s="13"/>
      <c r="U62" s="14"/>
      <c r="V62" s="7"/>
      <c r="W62" s="7"/>
      <c r="X62" s="7"/>
      <c r="Y62" s="137"/>
      <c r="Z62" s="7"/>
      <c r="AA62" s="12"/>
    </row>
    <row r="63" spans="1:27" ht="14.25" thickBot="1" x14ac:dyDescent="0.35">
      <c r="A63" s="38"/>
      <c r="B63" s="39"/>
      <c r="C63" s="40"/>
      <c r="D63" s="41"/>
      <c r="E63" s="55"/>
      <c r="F63" s="41"/>
      <c r="G63" s="55"/>
      <c r="H63" s="41"/>
      <c r="I63" s="55"/>
      <c r="J63" s="41"/>
      <c r="K63" s="55"/>
      <c r="L63" s="41"/>
      <c r="M63" s="55"/>
      <c r="N63" s="41"/>
      <c r="O63" s="55"/>
      <c r="P63" s="41"/>
      <c r="Q63" s="32"/>
      <c r="R63" s="32"/>
      <c r="T63" s="13"/>
      <c r="U63" s="14"/>
      <c r="V63" s="7"/>
      <c r="W63" s="7"/>
      <c r="X63" s="7"/>
      <c r="Y63" s="137"/>
      <c r="Z63" s="7"/>
      <c r="AA63" s="12"/>
    </row>
    <row r="64" spans="1:27" x14ac:dyDescent="0.3">
      <c r="A64" s="154" t="s">
        <v>2</v>
      </c>
      <c r="B64" s="155"/>
      <c r="C64" s="70"/>
      <c r="D64" s="33" t="s">
        <v>3</v>
      </c>
      <c r="E64" s="70"/>
      <c r="F64" s="34" t="s">
        <v>3</v>
      </c>
      <c r="G64" s="70"/>
      <c r="H64" s="34" t="s">
        <v>3</v>
      </c>
      <c r="I64" s="70"/>
      <c r="J64" s="34" t="s">
        <v>3</v>
      </c>
      <c r="K64" s="70"/>
      <c r="L64" s="34" t="s">
        <v>3</v>
      </c>
      <c r="M64" s="70"/>
      <c r="N64" s="34" t="s">
        <v>3</v>
      </c>
      <c r="O64" s="70"/>
      <c r="P64" s="34" t="s">
        <v>3</v>
      </c>
      <c r="Q64" s="42" t="s">
        <v>3</v>
      </c>
      <c r="R64" s="43" t="s">
        <v>39</v>
      </c>
      <c r="T64" s="13"/>
      <c r="U64" s="14"/>
      <c r="V64" s="7"/>
      <c r="W64" s="7"/>
      <c r="X64" s="7"/>
      <c r="Y64" s="136"/>
      <c r="Z64" s="7"/>
      <c r="AA64" s="12"/>
    </row>
    <row r="65" spans="1:30" ht="14.25" thickBot="1" x14ac:dyDescent="0.35">
      <c r="A65" s="156" t="s">
        <v>4</v>
      </c>
      <c r="B65" s="157"/>
      <c r="C65" s="71"/>
      <c r="D65" s="36">
        <f>IF((OR(C65="",C64="")),0,IF((C65&lt;C64),((C65-C64)*24)+24,(C65-C64)*24))</f>
        <v>0</v>
      </c>
      <c r="E65" s="71"/>
      <c r="F65" s="37">
        <f>IF((OR(E65="",E64="")),0,IF((E65&lt;E64),((E65-E64)*24)+24,(E65-E64)*24))</f>
        <v>0</v>
      </c>
      <c r="G65" s="71"/>
      <c r="H65" s="37">
        <f>IF((OR(G65="",G64="")),0,IF((G65&lt;G64),((G65-G64)*24)+24,(G65-G64)*24))</f>
        <v>0</v>
      </c>
      <c r="I65" s="71"/>
      <c r="J65" s="37">
        <f>IF((OR(I65="",I64="")),0,IF((I65&lt;I64),((I65-I64)*24)+24,(I65-I64)*24))</f>
        <v>0</v>
      </c>
      <c r="K65" s="71"/>
      <c r="L65" s="37">
        <f>IF((OR(K65="",K64="")),0,IF((K65&lt;K64),((K65-K64)*24)+24,(K65-K64)*24))</f>
        <v>0</v>
      </c>
      <c r="M65" s="71"/>
      <c r="N65" s="37">
        <f>IF((OR(M65="",M64="")),0,IF((M65&lt;M64),((M65-M64)*24)+24,(M65-M64)*24))</f>
        <v>0</v>
      </c>
      <c r="O65" s="71"/>
      <c r="P65" s="37">
        <f>IF((OR(O65="",O64="")),0,IF((O65&lt;O64),((O65-O64)*24)+24,(O65-O64)*24))</f>
        <v>0</v>
      </c>
      <c r="Q65" s="42" t="s">
        <v>20</v>
      </c>
      <c r="R65" s="88" t="s">
        <v>40</v>
      </c>
      <c r="T65" s="13"/>
      <c r="U65" s="14"/>
      <c r="V65" s="7"/>
      <c r="W65" s="7"/>
      <c r="X65" s="7"/>
      <c r="Y65" s="7"/>
      <c r="Z65" s="7"/>
      <c r="AA65" s="12"/>
    </row>
    <row r="66" spans="1:30" ht="13.5" customHeight="1" thickBot="1" x14ac:dyDescent="0.35">
      <c r="A66" s="169" t="s">
        <v>41</v>
      </c>
      <c r="B66" s="170"/>
      <c r="C66" s="44">
        <f>IF(OR(ISTEXT(D62)),"Error in C12 or C15",(D62+D65))</f>
        <v>0</v>
      </c>
      <c r="D66" s="45"/>
      <c r="E66" s="44">
        <f>IF(OR(ISTEXT(F62)),"Error in C12 or C15",(F62+F65))</f>
        <v>0</v>
      </c>
      <c r="F66" s="45"/>
      <c r="G66" s="44">
        <f>IF(OR(ISTEXT(H62)),"Error in C12 or C15",(H62+H65))</f>
        <v>0</v>
      </c>
      <c r="H66" s="45"/>
      <c r="I66" s="44">
        <f>IF(OR(ISTEXT(J62)),"Error in C12 or C15",(J62+J65))</f>
        <v>0</v>
      </c>
      <c r="J66" s="45"/>
      <c r="K66" s="44">
        <f>IF(OR(ISTEXT(L62)),"Error in C12 or C15",(L62+L65))</f>
        <v>0</v>
      </c>
      <c r="L66" s="45"/>
      <c r="M66" s="44">
        <f>IF(OR(ISTEXT(N62)),"Error in C12 or C15",(N62+N65))</f>
        <v>0</v>
      </c>
      <c r="N66" s="45"/>
      <c r="O66" s="44">
        <f>IF(OR(ISTEXT(P62)),"Error in C12 or C15",(P62+P65))</f>
        <v>0</v>
      </c>
      <c r="P66" s="45"/>
      <c r="Q66" s="46">
        <f>SUM(C66:P66)</f>
        <v>0</v>
      </c>
      <c r="R66" s="47"/>
      <c r="T66" s="11" t="s">
        <v>22</v>
      </c>
      <c r="U66" s="7" t="s">
        <v>23</v>
      </c>
      <c r="V66" s="7" t="s">
        <v>24</v>
      </c>
      <c r="W66" s="7" t="s">
        <v>25</v>
      </c>
      <c r="X66" s="7" t="s">
        <v>26</v>
      </c>
      <c r="Y66" s="7" t="s">
        <v>27</v>
      </c>
      <c r="Z66" s="7" t="s">
        <v>28</v>
      </c>
      <c r="AA66" s="12" t="s">
        <v>29</v>
      </c>
    </row>
    <row r="67" spans="1:30" x14ac:dyDescent="0.3">
      <c r="A67" s="158" t="s">
        <v>21</v>
      </c>
      <c r="B67" s="159"/>
      <c r="C67" s="72"/>
      <c r="D67" s="73"/>
      <c r="E67" s="72"/>
      <c r="F67" s="73"/>
      <c r="G67" s="72"/>
      <c r="H67" s="73"/>
      <c r="I67" s="72"/>
      <c r="J67" s="73"/>
      <c r="K67" s="72"/>
      <c r="L67" s="73"/>
      <c r="M67" s="72"/>
      <c r="N67" s="73"/>
      <c r="O67" s="72"/>
      <c r="P67" s="73"/>
      <c r="Q67" s="41">
        <f>C67+E67+G67+I67+K67+M67+O67</f>
        <v>0</v>
      </c>
      <c r="R67" s="82" t="s">
        <v>39</v>
      </c>
      <c r="T67" s="11">
        <f>(IF(D67="AL",C67,0))+(IF(F67="AL",E67,0))+(IF(H67="AL",G67,0))+(IF(J67="AL",I67,0))+(IF(L67="AL",K67,0))+(IF(N67="AL",M67,0))+(IF(P67="AL",O67,0))</f>
        <v>0</v>
      </c>
      <c r="U67" s="7">
        <f>(IF(D67="PH",C67,0))+(IF(F67="PH",E67,0))+(IF(H67="PH",G67,0))+(IF(J67="PH",I67,0))+(IF(L67="PH",K67,0))+(IF(N67="PH",M67,0))+(IF(P67="PH",O67,0))</f>
        <v>0</v>
      </c>
      <c r="V67" s="7">
        <f>(IF(D67="V",C67,0))+(IF(F67="V",E67,0))+(IF(H67="V",G67,0))+(IF(J67="V",I67,0))+(IF(L67="V",K67,0))+(IF(N67="V",M67,0))+(IF(P67="V",O67,0))</f>
        <v>0</v>
      </c>
      <c r="W67" s="7">
        <f>(IF(D67="S",C67,0))+(IF(F67="S",E67,0))+(IF(H67="S",G67,0))+(IF(J67="S",I67,0))+(IF(L67="S",K67,0))+(IF(N67="S",M67,0))+(IF(P67="S",O67,0))</f>
        <v>0</v>
      </c>
      <c r="X67" s="7">
        <f>(IF(D67="SL",C67,0))+(IF(F67="SL",E67,0))+(IF(H67="SL",G67,0))+(IF(J67="SL",I67,0))+(IF(L67="SL",K67,0))+(IF(N67="SL",M67,0))+(IF(P67="SL",O67,0))</f>
        <v>0</v>
      </c>
      <c r="Y67" s="7">
        <f>(IF(D67="C",C67,0))+(IF(F67="C",E67,0))+(IF(H67="C",G67,0))+(IF(J67="C",I67,0))+(IF(L67="C",K67,0))+(IF(N67="C",M67,0))+(IF(P67="C",O67,0))</f>
        <v>0</v>
      </c>
      <c r="Z67" s="7">
        <f>(IF(D67="PB",C67,0))+(IF(F67="PB",E67,0))+(IF(H67="PB",G67,0))+(IF(J67="PB",I67,0))+(IF(L67="PB",K67,0))+(IF(N67="PB",M67,0))+(IF(P67="PB",O67,0))</f>
        <v>0</v>
      </c>
      <c r="AA67" s="12">
        <f>(IF(D67="O",C67,0))+(IF(F67="O",E67,0))+(IF(H67="O",G67,0))+(IF(J67="O",I67,0))+(IF(L67="O",K67,0))+(IF(N67="O",M67,0))+(IF(P67="O",O67,0))</f>
        <v>0</v>
      </c>
    </row>
    <row r="68" spans="1:30" ht="14.25" thickBot="1" x14ac:dyDescent="0.35">
      <c r="A68" s="158" t="s">
        <v>21</v>
      </c>
      <c r="B68" s="159"/>
      <c r="C68" s="74"/>
      <c r="D68" s="75"/>
      <c r="E68" s="74"/>
      <c r="F68" s="75"/>
      <c r="G68" s="74"/>
      <c r="H68" s="75"/>
      <c r="I68" s="74"/>
      <c r="J68" s="75"/>
      <c r="K68" s="74"/>
      <c r="L68" s="75"/>
      <c r="M68" s="74"/>
      <c r="N68" s="75"/>
      <c r="O68" s="74"/>
      <c r="P68" s="75"/>
      <c r="Q68" s="41">
        <f>C68+E68+G68+I68+K68+M68+O68</f>
        <v>0</v>
      </c>
      <c r="R68" s="82" t="s">
        <v>40</v>
      </c>
      <c r="T68" s="11">
        <f>(IF(D68="AL",C68,0))+(IF(F68="AL",E68,0))+(IF(H68="AL",G68,0))+(IF(J68="AL",I68,0))+(IF(L68="AL",K68,0))+(IF(N68="AL",M68,0))+(IF(P68="AL",O68,0))</f>
        <v>0</v>
      </c>
      <c r="U68" s="7">
        <f>(IF(D68="PH",C68,0))+(IF(F68="PH",E68,0))+(IF(H68="PH",G68,0))+(IF(J68="PH",I68,0))+(IF(L68="PH",K68,0))+(IF(N68="PH",M68,0))+(IF(P68="PH",O68,0))</f>
        <v>0</v>
      </c>
      <c r="V68" s="7">
        <f>(IF(D68="V",C68,0))+(IF(F68="V",E68,0))+(IF(H68="V",G68,0))+(IF(J68="V",I68,0))+(IF(L68="V",K68,0))+(IF(N68="V",M68,0))+(IF(P68="V",O68,0))</f>
        <v>0</v>
      </c>
      <c r="W68" s="7">
        <f>(IF(D68="S",C68,0))+(IF(F68="S",E68,0))+(IF(H68="S",G68,0))+(IF(J68="S",I68,0))+(IF(L68="S",K68,0))+(IF(N68="S",M68,0))+(IF(P68="S",O68,0))</f>
        <v>0</v>
      </c>
      <c r="X68" s="7">
        <f>(IF(D68="SL",C68,0))+(IF(F68="SL",E68,0))+(IF(H68="SL",G68,0))+(IF(J68="SL",I68,0))+(IF(L68="SL",K68,0))+(IF(N68="SL",M68,0))+(IF(P68="SL",O68,0))</f>
        <v>0</v>
      </c>
      <c r="Y68" s="7">
        <f>(IF(D68="C",C68,0))+(IF(F68="C",E68,0))+(IF(H68="C",G68,0))+(IF(J68="C",I68,0))+(IF(L68="C",K68,0))+(IF(N68="C",M68,0))+(IF(P68="C",O68,0))</f>
        <v>0</v>
      </c>
      <c r="Z68" s="7">
        <f>(IF(D68="PB",C68,0))+(IF(F68="PB",E68,0))+(IF(H68="PB",G68,0))+(IF(J68="PB",I68,0))+(IF(L68="PB",K68,0))+(IF(N68="PB",M68,0))+(IF(P68="PB",O68,0))</f>
        <v>0</v>
      </c>
      <c r="AA68" s="12">
        <f>(IF(D68="O",C68,0))+(IF(F68="O",E68,0))+(IF(H68="O",G68,0))+(IF(J68="O",I68,0))+(IF(L68="O",K68,0))+(IF(N68="O",M68,0))+(IF(P68="O",O68,0))</f>
        <v>0</v>
      </c>
    </row>
    <row r="69" spans="1:30" ht="14.25" thickBot="1" x14ac:dyDescent="0.35">
      <c r="A69" s="48"/>
      <c r="B69" s="48"/>
      <c r="C69" s="48"/>
      <c r="D69" s="48"/>
      <c r="E69" s="48"/>
      <c r="F69" s="48"/>
      <c r="G69" s="49"/>
      <c r="H69" s="48"/>
      <c r="I69" s="48"/>
      <c r="J69" s="48"/>
      <c r="K69" s="48"/>
      <c r="L69" s="48"/>
      <c r="M69" s="50"/>
      <c r="N69" s="51"/>
      <c r="O69" s="52" t="s">
        <v>42</v>
      </c>
      <c r="P69" s="53"/>
      <c r="Q69" s="83">
        <f>Q66+Q67+Q68</f>
        <v>0</v>
      </c>
      <c r="R69" s="84"/>
      <c r="S69" s="1"/>
      <c r="T69" s="11"/>
      <c r="U69" s="7"/>
      <c r="V69" s="7"/>
      <c r="W69" s="7"/>
      <c r="X69" s="7"/>
      <c r="Y69" s="7"/>
      <c r="Z69" s="7"/>
      <c r="AA69" s="12"/>
    </row>
    <row r="70" spans="1:30" ht="14.25" thickBot="1" x14ac:dyDescent="0.35">
      <c r="A70" s="48"/>
      <c r="B70" s="48"/>
      <c r="C70" s="48"/>
      <c r="D70" s="48"/>
      <c r="E70" s="48"/>
      <c r="F70" s="48"/>
      <c r="G70" s="49"/>
      <c r="H70" s="48"/>
      <c r="I70" s="48"/>
      <c r="J70" s="48"/>
      <c r="K70" s="48"/>
      <c r="L70" s="48"/>
      <c r="M70" s="127"/>
      <c r="N70" s="127"/>
      <c r="O70" s="128"/>
      <c r="P70" s="129"/>
      <c r="Q70" s="130"/>
      <c r="R70" s="131"/>
      <c r="S70" s="132"/>
      <c r="T70" s="11"/>
      <c r="U70" s="7"/>
      <c r="V70" s="7"/>
      <c r="W70" s="7"/>
      <c r="X70" s="7"/>
      <c r="Y70" s="7"/>
      <c r="Z70" s="7"/>
      <c r="AA70" s="12"/>
      <c r="AB70" s="133"/>
      <c r="AC70" s="133"/>
      <c r="AD70" s="134"/>
    </row>
    <row r="71" spans="1:30" s="3" customFormat="1" x14ac:dyDescent="0.3">
      <c r="A71" s="26"/>
      <c r="B71" s="65"/>
      <c r="C71" s="175" t="s">
        <v>7</v>
      </c>
      <c r="D71" s="176"/>
      <c r="E71" s="176"/>
      <c r="F71" s="100"/>
      <c r="G71" s="100"/>
      <c r="H71" s="100"/>
      <c r="I71" s="176" t="s">
        <v>8</v>
      </c>
      <c r="J71" s="176"/>
      <c r="K71" s="101" t="s">
        <v>30</v>
      </c>
      <c r="L71" s="100"/>
      <c r="M71" s="101" t="s">
        <v>52</v>
      </c>
      <c r="N71" s="101"/>
      <c r="O71" s="102" t="s">
        <v>51</v>
      </c>
      <c r="P71" s="26"/>
      <c r="Q71" s="85"/>
      <c r="R71" s="89"/>
      <c r="S71" s="2"/>
      <c r="T71" s="11">
        <f>SUM(T15,T16,T28,T29,T41,T42,T54,T55,T67,T68)</f>
        <v>0</v>
      </c>
      <c r="U71" s="11">
        <f>SUM(U15,U16,U28,U29,U41,U42,U54,U55,U67,U68)</f>
        <v>0</v>
      </c>
      <c r="V71" s="11">
        <f>SUM(V15,V16,V28,V29,V41,V42,V54,V55,V67,V68)</f>
        <v>0</v>
      </c>
      <c r="W71" s="11">
        <f t="shared" ref="W71:AA71" si="1">SUM(W15,W16,W28,W29,W41,W42,W54,W55,W67,W68)</f>
        <v>0</v>
      </c>
      <c r="X71" s="11">
        <f t="shared" si="1"/>
        <v>0</v>
      </c>
      <c r="Y71" s="11">
        <f t="shared" si="1"/>
        <v>0</v>
      </c>
      <c r="Z71" s="11">
        <f t="shared" si="1"/>
        <v>0</v>
      </c>
      <c r="AA71" s="11">
        <f t="shared" si="1"/>
        <v>0</v>
      </c>
    </row>
    <row r="72" spans="1:30" s="3" customFormat="1" x14ac:dyDescent="0.3">
      <c r="A72" s="26"/>
      <c r="B72" s="65"/>
      <c r="C72" s="103"/>
      <c r="D72" s="65"/>
      <c r="E72" s="66" t="s">
        <v>34</v>
      </c>
      <c r="F72" s="98">
        <v>0</v>
      </c>
      <c r="G72" s="65"/>
      <c r="H72" s="65"/>
      <c r="I72" s="65"/>
      <c r="J72" s="66" t="s">
        <v>9</v>
      </c>
      <c r="K72" s="65">
        <f>T71</f>
        <v>0</v>
      </c>
      <c r="L72" s="65"/>
      <c r="M72" s="67">
        <f>K72/7.5</f>
        <v>0</v>
      </c>
      <c r="N72" s="65"/>
      <c r="O72" s="104">
        <f>K72/7</f>
        <v>0</v>
      </c>
      <c r="P72" s="26"/>
      <c r="Q72" s="85"/>
      <c r="R72" s="85"/>
      <c r="S72" s="2"/>
      <c r="T72" s="15"/>
      <c r="U72" s="16"/>
      <c r="V72" s="16"/>
      <c r="W72" s="16"/>
      <c r="X72" s="16"/>
      <c r="Y72" s="16"/>
      <c r="Z72" s="16"/>
      <c r="AA72" s="17"/>
      <c r="AB72" s="2"/>
      <c r="AC72" s="2"/>
      <c r="AD72" s="2"/>
    </row>
    <row r="73" spans="1:30" x14ac:dyDescent="0.3">
      <c r="A73" s="26"/>
      <c r="B73" s="65"/>
      <c r="C73" s="103"/>
      <c r="D73" s="65"/>
      <c r="E73" s="66" t="s">
        <v>35</v>
      </c>
      <c r="F73" s="99">
        <f>SUM(R17,R30,R43,R56,R69)</f>
        <v>0</v>
      </c>
      <c r="G73" s="65"/>
      <c r="H73" s="65"/>
      <c r="I73" s="65"/>
      <c r="J73" s="66" t="s">
        <v>10</v>
      </c>
      <c r="K73" s="65">
        <f>U71</f>
        <v>0</v>
      </c>
      <c r="L73" s="65"/>
      <c r="M73" s="67">
        <f t="shared" ref="M73:M77" si="2">K73/7.5</f>
        <v>0</v>
      </c>
      <c r="N73" s="65"/>
      <c r="O73" s="104">
        <f t="shared" ref="O73:O77" si="3">K73/7</f>
        <v>0</v>
      </c>
      <c r="P73" s="26"/>
      <c r="Q73" s="85"/>
      <c r="R73" s="85"/>
      <c r="T73" s="5"/>
      <c r="U73" s="5"/>
      <c r="V73" s="5"/>
      <c r="W73" s="5"/>
      <c r="X73" s="5"/>
      <c r="Y73" s="5"/>
      <c r="Z73" s="5"/>
      <c r="AA73" s="5"/>
    </row>
    <row r="74" spans="1:30" x14ac:dyDescent="0.3">
      <c r="A74" s="26"/>
      <c r="B74" s="65"/>
      <c r="C74" s="103"/>
      <c r="D74" s="65"/>
      <c r="E74" s="66" t="s">
        <v>54</v>
      </c>
      <c r="F74" s="98">
        <f>Y71</f>
        <v>0</v>
      </c>
      <c r="G74" s="65"/>
      <c r="H74" s="65"/>
      <c r="I74" s="65"/>
      <c r="J74" s="66" t="s">
        <v>33</v>
      </c>
      <c r="K74" s="65">
        <f>V71</f>
        <v>0</v>
      </c>
      <c r="L74" s="65"/>
      <c r="M74" s="67">
        <f t="shared" si="2"/>
        <v>0</v>
      </c>
      <c r="N74" s="65"/>
      <c r="O74" s="104">
        <f t="shared" si="3"/>
        <v>0</v>
      </c>
      <c r="P74" s="26"/>
      <c r="Q74" s="85"/>
      <c r="R74" s="85"/>
      <c r="T74" s="5"/>
      <c r="U74" s="5"/>
      <c r="V74" s="5"/>
      <c r="W74" s="5"/>
      <c r="X74" s="5"/>
      <c r="Y74" s="5"/>
      <c r="Z74" s="5"/>
      <c r="AA74" s="5"/>
    </row>
    <row r="75" spans="1:30" x14ac:dyDescent="0.3">
      <c r="A75" s="26"/>
      <c r="B75" s="65"/>
      <c r="C75" s="103"/>
      <c r="D75" s="65"/>
      <c r="E75" s="66" t="s">
        <v>36</v>
      </c>
      <c r="F75" s="99">
        <f>F72+F73-F74</f>
        <v>0</v>
      </c>
      <c r="G75" s="65"/>
      <c r="H75" s="65"/>
      <c r="I75" s="65"/>
      <c r="J75" s="66" t="s">
        <v>32</v>
      </c>
      <c r="K75" s="65">
        <f>W71+X71</f>
        <v>0</v>
      </c>
      <c r="L75" s="65"/>
      <c r="M75" s="67">
        <f t="shared" si="2"/>
        <v>0</v>
      </c>
      <c r="N75" s="65"/>
      <c r="O75" s="104">
        <f t="shared" si="3"/>
        <v>0</v>
      </c>
      <c r="P75" s="26"/>
      <c r="Q75" s="85"/>
      <c r="R75" s="85"/>
      <c r="T75" s="5"/>
      <c r="U75" s="5"/>
      <c r="V75" s="5"/>
      <c r="W75" s="5"/>
      <c r="X75" s="5"/>
      <c r="Y75" s="5"/>
      <c r="Z75" s="5"/>
      <c r="AA75" s="5"/>
    </row>
    <row r="76" spans="1:30" x14ac:dyDescent="0.3">
      <c r="A76" s="26"/>
      <c r="B76" s="65"/>
      <c r="C76" s="103"/>
      <c r="D76" s="65"/>
      <c r="E76" s="65"/>
      <c r="F76" s="65"/>
      <c r="G76" s="65"/>
      <c r="H76" s="65"/>
      <c r="I76" s="65"/>
      <c r="J76" s="66" t="s">
        <v>31</v>
      </c>
      <c r="K76" s="65">
        <f>Z71</f>
        <v>0</v>
      </c>
      <c r="L76" s="65"/>
      <c r="M76" s="67">
        <f t="shared" si="2"/>
        <v>0</v>
      </c>
      <c r="N76" s="65"/>
      <c r="O76" s="104">
        <f t="shared" si="3"/>
        <v>0</v>
      </c>
      <c r="P76" s="26"/>
      <c r="Q76" s="85"/>
      <c r="R76" s="85"/>
      <c r="T76" s="5"/>
      <c r="U76" s="5"/>
      <c r="V76" s="5"/>
      <c r="W76" s="5"/>
      <c r="X76" s="5"/>
      <c r="Y76" s="5"/>
      <c r="Z76" s="5"/>
      <c r="AA76" s="5"/>
    </row>
    <row r="77" spans="1:30" ht="14.25" thickBot="1" x14ac:dyDescent="0.35">
      <c r="A77" s="26"/>
      <c r="B77" s="65"/>
      <c r="C77" s="92"/>
      <c r="D77" s="93"/>
      <c r="E77" s="93"/>
      <c r="F77" s="93"/>
      <c r="G77" s="93"/>
      <c r="H77" s="93"/>
      <c r="I77" s="93"/>
      <c r="J77" s="94" t="s">
        <v>11</v>
      </c>
      <c r="K77" s="93">
        <f>AA71</f>
        <v>0</v>
      </c>
      <c r="L77" s="93"/>
      <c r="M77" s="95">
        <f t="shared" si="2"/>
        <v>0</v>
      </c>
      <c r="N77" s="93"/>
      <c r="O77" s="105">
        <f t="shared" si="3"/>
        <v>0</v>
      </c>
      <c r="P77" s="26"/>
      <c r="Q77" s="85"/>
      <c r="R77" s="85"/>
      <c r="T77" s="5"/>
      <c r="U77" s="5"/>
      <c r="V77" s="5"/>
      <c r="W77" s="5"/>
      <c r="X77" s="5"/>
      <c r="Y77" s="5"/>
      <c r="Z77" s="5"/>
      <c r="AA77" s="5"/>
    </row>
    <row r="78" spans="1:30" x14ac:dyDescent="0.3">
      <c r="A78" s="26"/>
      <c r="B78" s="65"/>
      <c r="C78" s="65"/>
      <c r="D78" s="65"/>
      <c r="E78" s="65"/>
      <c r="F78" s="65"/>
      <c r="G78" s="65"/>
      <c r="H78" s="65"/>
      <c r="I78" s="65"/>
      <c r="J78" s="66"/>
      <c r="K78" s="65"/>
      <c r="L78" s="65"/>
      <c r="M78" s="67"/>
      <c r="N78" s="65"/>
      <c r="O78" s="67"/>
      <c r="P78" s="26"/>
      <c r="Q78" s="85"/>
      <c r="R78" s="85"/>
      <c r="T78" s="5"/>
      <c r="U78" s="5"/>
      <c r="V78" s="5"/>
      <c r="W78" s="5"/>
      <c r="X78" s="5"/>
      <c r="Y78" s="5"/>
      <c r="Z78" s="5"/>
      <c r="AA78" s="5"/>
    </row>
    <row r="79" spans="1:30" ht="14.25" thickBot="1" x14ac:dyDescent="0.35">
      <c r="A79" s="26"/>
      <c r="B79" s="65"/>
      <c r="C79" s="69" t="s">
        <v>49</v>
      </c>
      <c r="D79" s="65"/>
      <c r="E79" s="65"/>
      <c r="F79" s="65"/>
      <c r="G79" s="65"/>
      <c r="H79" s="65"/>
      <c r="I79" s="65"/>
      <c r="J79" s="66"/>
      <c r="K79" s="65"/>
      <c r="L79" s="65"/>
      <c r="M79" s="67"/>
      <c r="N79" s="65"/>
      <c r="O79" s="65"/>
      <c r="P79" s="26"/>
      <c r="Q79" s="85"/>
      <c r="R79" s="85"/>
      <c r="T79" s="5"/>
      <c r="U79" s="5"/>
      <c r="V79" s="5"/>
      <c r="W79" s="5"/>
      <c r="X79" s="5"/>
      <c r="Y79" s="5"/>
      <c r="Z79" s="5"/>
      <c r="AA79" s="5"/>
    </row>
    <row r="80" spans="1:30" ht="69" customHeight="1" thickBot="1" x14ac:dyDescent="0.35">
      <c r="A80" s="26"/>
      <c r="B80" s="65"/>
      <c r="C80" s="160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2"/>
      <c r="P80" s="26"/>
      <c r="Q80" s="85"/>
      <c r="R80" s="85"/>
      <c r="T80" s="5"/>
      <c r="U80" s="5"/>
      <c r="V80" s="5"/>
      <c r="W80" s="5"/>
      <c r="X80" s="5"/>
      <c r="Y80" s="5"/>
      <c r="Z80" s="5"/>
      <c r="AA80" s="5"/>
    </row>
    <row r="81" spans="1:27" ht="17.25" customHeight="1" x14ac:dyDescent="0.3">
      <c r="A81" s="26"/>
      <c r="B81" s="65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26"/>
      <c r="Q81" s="85"/>
      <c r="R81" s="85"/>
      <c r="T81" s="5"/>
      <c r="U81" s="5"/>
      <c r="V81" s="5"/>
      <c r="W81" s="5"/>
      <c r="X81" s="5"/>
      <c r="Y81" s="5"/>
      <c r="Z81" s="5"/>
      <c r="AA81" s="5"/>
    </row>
    <row r="82" spans="1:27" x14ac:dyDescent="0.3">
      <c r="A82" s="26"/>
      <c r="D82" s="27" t="s">
        <v>65</v>
      </c>
      <c r="E82" s="68"/>
      <c r="F82" s="68"/>
      <c r="G82" s="68"/>
      <c r="H82" s="68"/>
      <c r="K82" s="27" t="s">
        <v>12</v>
      </c>
      <c r="L82" s="68"/>
      <c r="M82" s="68"/>
      <c r="N82" s="68"/>
      <c r="O82" s="68"/>
      <c r="P82" s="68"/>
      <c r="Q82" s="85"/>
      <c r="R82" s="85"/>
      <c r="T82" s="5"/>
      <c r="U82" s="5"/>
      <c r="V82" s="5"/>
      <c r="W82" s="5"/>
      <c r="X82" s="5"/>
      <c r="Y82" s="5"/>
      <c r="Z82" s="5"/>
      <c r="AA82" s="5"/>
    </row>
    <row r="83" spans="1:27" x14ac:dyDescent="0.3">
      <c r="A83" s="26"/>
      <c r="B83" s="65"/>
      <c r="C83" s="65"/>
      <c r="D83" s="65"/>
      <c r="E83" s="65"/>
      <c r="F83" s="65"/>
      <c r="G83" s="65"/>
      <c r="H83" s="65"/>
      <c r="I83" s="65"/>
      <c r="J83" s="66"/>
      <c r="K83" s="65"/>
      <c r="L83" s="65"/>
      <c r="M83" s="67"/>
      <c r="N83" s="65"/>
      <c r="O83" s="65"/>
      <c r="P83" s="26"/>
      <c r="Q83" s="85"/>
      <c r="R83" s="85"/>
    </row>
  </sheetData>
  <sheetProtection algorithmName="SHA-512" hashValue="dsUMLomUY/ZK4tjyQQiKwLqNaNlzCPvi7NnPAKeZ29UJPMDvb0hhrfdjTN/Pex9DS7t2XHBIqHbpldrvzm39/g==" saltValue="MFqt8VMBaaTlJWnlj3QYtw==" spinCount="100000" sheet="1" objects="1" scenarios="1" selectLockedCells="1"/>
  <mergeCells count="43">
    <mergeCell ref="C71:E71"/>
    <mergeCell ref="I71:J71"/>
    <mergeCell ref="B3:F3"/>
    <mergeCell ref="A48:B48"/>
    <mergeCell ref="A51:B51"/>
    <mergeCell ref="A52:B52"/>
    <mergeCell ref="A53:B53"/>
    <mergeCell ref="A36:B36"/>
    <mergeCell ref="A38:B38"/>
    <mergeCell ref="A39:B39"/>
    <mergeCell ref="A40:B40"/>
    <mergeCell ref="A41:B41"/>
    <mergeCell ref="A66:B66"/>
    <mergeCell ref="A67:B67"/>
    <mergeCell ref="A68:B68"/>
    <mergeCell ref="A55:B55"/>
    <mergeCell ref="AB7:AC7"/>
    <mergeCell ref="A9:B9"/>
    <mergeCell ref="A10:B10"/>
    <mergeCell ref="A12:B12"/>
    <mergeCell ref="A13:B13"/>
    <mergeCell ref="C80:O80"/>
    <mergeCell ref="A1:R1"/>
    <mergeCell ref="A23:B23"/>
    <mergeCell ref="A2:R2"/>
    <mergeCell ref="T1:AA1"/>
    <mergeCell ref="A14:B14"/>
    <mergeCell ref="A15:B15"/>
    <mergeCell ref="A16:B16"/>
    <mergeCell ref="A22:B22"/>
    <mergeCell ref="A42:B42"/>
    <mergeCell ref="A25:B25"/>
    <mergeCell ref="A26:B26"/>
    <mergeCell ref="A27:B27"/>
    <mergeCell ref="A28:B28"/>
    <mergeCell ref="A29:B29"/>
    <mergeCell ref="A35:B35"/>
    <mergeCell ref="A49:B49"/>
    <mergeCell ref="A61:B61"/>
    <mergeCell ref="A62:B62"/>
    <mergeCell ref="A64:B64"/>
    <mergeCell ref="A65:B65"/>
    <mergeCell ref="A54:B54"/>
  </mergeCells>
  <dataValidations count="3">
    <dataValidation type="list" allowBlank="1" showInputMessage="1" showErrorMessage="1" errorTitle="PTO options" error="Please select from drop-down options" sqref="Y3:Y12">
      <formula1>$Y$3:$Y$12</formula1>
    </dataValidation>
    <dataValidation type="list" allowBlank="1" showInputMessage="1" showErrorMessage="1" errorTitle="PTO optoins" error="Please select from available paid time off options." sqref="P15:P16 P28:P29 H28:H29 J28:J29 L28:L29 N28:N29 D28:D29 P41:P42 H41:H42 J41:J42 L41:L42 N41:N42 F28:F29 D41:D42 H15:H16 J15:J16 L15:L16 N15:N16 D15:D16 F41:F42 F15:F16 P54:P55 H54:H55 J54:J55 L54:L55 N54:N55 D54:D55 F54:F55 P67:P68 H67:H68 J67:J68 L67:L68 N67:N68 D67:D68 F67:F68">
      <formula1>$Y$3:$Y$12</formula1>
    </dataValidation>
    <dataValidation type="list" allowBlank="1" showInputMessage="1" showErrorMessage="1" errorTitle="PTO options" error="Please select from drop-down options" sqref="Y56:Y64">
      <formula1>$Y$17:$Y$25</formula1>
    </dataValidation>
  </dataValidations>
  <pageMargins left="0" right="0" top="0" bottom="0" header="0.3" footer="0.3"/>
  <pageSetup scale="6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71"/>
  <sheetViews>
    <sheetView topLeftCell="A28" workbookViewId="0">
      <selection activeCell="C48" sqref="C48"/>
    </sheetView>
  </sheetViews>
  <sheetFormatPr defaultRowHeight="13.5" x14ac:dyDescent="0.3"/>
  <cols>
    <col min="1" max="1" width="9" style="2" customWidth="1"/>
    <col min="2" max="2" width="2.7109375" style="2" customWidth="1"/>
    <col min="3" max="3" width="9.5703125" style="2" customWidth="1"/>
    <col min="4" max="4" width="5.7109375" style="2" customWidth="1"/>
    <col min="5" max="5" width="11" style="2" customWidth="1"/>
    <col min="6" max="6" width="5.7109375" style="2" customWidth="1"/>
    <col min="7" max="7" width="9.85546875" style="2" customWidth="1"/>
    <col min="8" max="8" width="5.7109375" style="2" customWidth="1"/>
    <col min="9" max="9" width="9.28515625" style="2" bestFit="1" customWidth="1"/>
    <col min="10" max="10" width="5.7109375" style="2" customWidth="1"/>
    <col min="11" max="11" width="9.28515625" style="2" bestFit="1" customWidth="1"/>
    <col min="12" max="12" width="5.7109375" style="2" customWidth="1"/>
    <col min="13" max="13" width="9.28515625" style="2" bestFit="1" customWidth="1"/>
    <col min="14" max="14" width="5.7109375" style="2" customWidth="1"/>
    <col min="15" max="15" width="10" style="2" customWidth="1"/>
    <col min="16" max="16" width="5.7109375" style="2" customWidth="1"/>
    <col min="17" max="17" width="6" style="90" bestFit="1" customWidth="1"/>
    <col min="18" max="18" width="8.140625" style="90" customWidth="1"/>
    <col min="19" max="30" width="9.140625" style="2" hidden="1" customWidth="1"/>
    <col min="31" max="36" width="9.140625" style="2" customWidth="1"/>
    <col min="37" max="16384" width="9.140625" style="2"/>
  </cols>
  <sheetData>
    <row r="1" spans="1:30" s="76" customFormat="1" ht="17.25" x14ac:dyDescent="0.3">
      <c r="A1" s="163" t="s">
        <v>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77"/>
      <c r="T1" s="166" t="s">
        <v>37</v>
      </c>
      <c r="U1" s="167"/>
      <c r="V1" s="167"/>
      <c r="W1" s="167"/>
      <c r="X1" s="167"/>
      <c r="Y1" s="167"/>
      <c r="Z1" s="167"/>
      <c r="AA1" s="168"/>
      <c r="AB1" s="2"/>
      <c r="AC1" s="2"/>
      <c r="AD1" s="2"/>
    </row>
    <row r="2" spans="1:30" ht="17.25" customHeight="1" thickBot="1" x14ac:dyDescent="0.35">
      <c r="A2" s="165" t="s">
        <v>53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T2" s="8"/>
      <c r="U2" s="9"/>
      <c r="V2" s="9"/>
      <c r="W2" s="9"/>
      <c r="X2" s="9"/>
      <c r="Y2" s="9"/>
      <c r="Z2" s="9"/>
      <c r="AA2" s="10"/>
    </row>
    <row r="3" spans="1:30" ht="16.5" customHeight="1" thickBot="1" x14ac:dyDescent="0.35">
      <c r="A3" s="27" t="s">
        <v>6</v>
      </c>
      <c r="B3" s="180" t="str">
        <f>'Jun-Jul'!B3:F3</f>
        <v>ENTER YOUR NAME HERE</v>
      </c>
      <c r="C3" s="181"/>
      <c r="D3" s="181"/>
      <c r="E3" s="181"/>
      <c r="F3" s="182"/>
      <c r="G3" s="26"/>
      <c r="H3" s="26"/>
      <c r="I3" s="26"/>
      <c r="J3" s="26"/>
      <c r="K3" s="26"/>
      <c r="L3" s="26"/>
      <c r="M3" s="117" t="s">
        <v>76</v>
      </c>
      <c r="N3" s="26"/>
      <c r="O3" s="26"/>
      <c r="P3" s="26"/>
      <c r="Q3" s="85"/>
      <c r="R3" s="85"/>
      <c r="T3" s="11"/>
      <c r="U3" s="7"/>
      <c r="V3" s="7"/>
      <c r="W3" s="7"/>
      <c r="X3" s="18" t="s">
        <v>38</v>
      </c>
      <c r="Y3" s="136" t="s">
        <v>22</v>
      </c>
      <c r="Z3" s="7"/>
      <c r="AA3" s="12"/>
    </row>
    <row r="4" spans="1:30" x14ac:dyDescent="0.3">
      <c r="A4" s="28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85"/>
      <c r="R4" s="85"/>
      <c r="T4" s="11"/>
      <c r="U4" s="7"/>
      <c r="V4" s="7"/>
      <c r="W4" s="7"/>
      <c r="X4" s="18"/>
      <c r="Y4" s="136" t="s">
        <v>23</v>
      </c>
      <c r="Z4" s="7"/>
      <c r="AA4" s="12"/>
    </row>
    <row r="5" spans="1:30" s="1" customFormat="1" ht="13.5" customHeight="1" x14ac:dyDescent="0.3">
      <c r="A5" s="28"/>
      <c r="B5" s="28"/>
      <c r="C5" s="113" t="s">
        <v>0</v>
      </c>
      <c r="D5" s="114"/>
      <c r="E5" s="115">
        <f>IF('Jun-Jul'!$E$57=0,"",'Jun-Jul'!$E$57+7)</f>
        <v>42581</v>
      </c>
      <c r="F5" s="29"/>
      <c r="G5" s="28"/>
      <c r="H5" s="28"/>
      <c r="I5" s="28"/>
      <c r="J5" s="28"/>
      <c r="K5" s="28"/>
      <c r="L5" s="28"/>
      <c r="M5" s="28"/>
      <c r="N5" s="28"/>
      <c r="O5" s="28"/>
      <c r="P5" s="28"/>
      <c r="Q5" s="86"/>
      <c r="R5" s="86"/>
      <c r="S5" s="2"/>
      <c r="T5" s="11"/>
      <c r="U5" s="6"/>
      <c r="V5" s="7"/>
      <c r="W5" s="7"/>
      <c r="X5" s="7"/>
      <c r="Y5" s="136" t="s">
        <v>24</v>
      </c>
      <c r="Z5" s="7"/>
      <c r="AA5" s="12"/>
      <c r="AB5" s="2"/>
      <c r="AC5" s="2"/>
      <c r="AD5" s="2"/>
    </row>
    <row r="6" spans="1:30" x14ac:dyDescent="0.3">
      <c r="A6" s="28"/>
      <c r="B6" s="28"/>
      <c r="C6" s="113" t="s">
        <v>1</v>
      </c>
      <c r="D6" s="114"/>
      <c r="E6" s="116">
        <f>IF('Jun-Jul'!$E$57=0,"",$E$5+6)</f>
        <v>42587</v>
      </c>
      <c r="F6" s="30"/>
      <c r="G6" s="54"/>
      <c r="H6" s="28"/>
      <c r="I6" s="28"/>
      <c r="J6" s="28"/>
      <c r="K6" s="28"/>
      <c r="L6" s="28"/>
      <c r="M6" s="28"/>
      <c r="N6" s="28"/>
      <c r="O6" s="28"/>
      <c r="P6" s="28"/>
      <c r="Q6" s="86"/>
      <c r="R6" s="86"/>
      <c r="T6" s="11"/>
      <c r="U6" s="7"/>
      <c r="V6" s="7"/>
      <c r="W6" s="7"/>
      <c r="X6" s="7"/>
      <c r="Y6" s="136" t="s">
        <v>25</v>
      </c>
      <c r="Z6" s="7"/>
      <c r="AA6" s="12"/>
    </row>
    <row r="7" spans="1:30" x14ac:dyDescent="0.3">
      <c r="A7" s="28"/>
      <c r="B7" s="28"/>
      <c r="C7" s="107" t="s">
        <v>13</v>
      </c>
      <c r="D7" s="107"/>
      <c r="E7" s="108" t="s">
        <v>14</v>
      </c>
      <c r="F7" s="108"/>
      <c r="G7" s="106" t="s">
        <v>15</v>
      </c>
      <c r="H7" s="106"/>
      <c r="I7" s="106" t="s">
        <v>16</v>
      </c>
      <c r="J7" s="106"/>
      <c r="K7" s="106" t="s">
        <v>17</v>
      </c>
      <c r="L7" s="106"/>
      <c r="M7" s="106" t="s">
        <v>18</v>
      </c>
      <c r="N7" s="106"/>
      <c r="O7" s="106" t="s">
        <v>19</v>
      </c>
      <c r="P7" s="106"/>
      <c r="Q7" s="32"/>
      <c r="R7" s="32"/>
      <c r="T7" s="11"/>
      <c r="U7" s="7"/>
      <c r="V7" s="7"/>
      <c r="W7" s="7"/>
      <c r="X7" s="7"/>
      <c r="Y7" s="136" t="s">
        <v>26</v>
      </c>
      <c r="Z7" s="7"/>
      <c r="AA7" s="12"/>
      <c r="AB7" s="173" t="s">
        <v>45</v>
      </c>
      <c r="AC7" s="174"/>
    </row>
    <row r="8" spans="1:30" ht="14.25" thickBot="1" x14ac:dyDescent="0.35">
      <c r="A8" s="28"/>
      <c r="B8" s="28"/>
      <c r="C8" s="112">
        <f>IF('Jun-Jul'!$E57=0,"",'Jun-Jul'!$E57+7)</f>
        <v>42581</v>
      </c>
      <c r="D8" s="111"/>
      <c r="E8" s="110">
        <f>IF('Jun-Jul'!$E57=0,"",'Jun-Jul'!$E57+8)</f>
        <v>42582</v>
      </c>
      <c r="F8" s="111"/>
      <c r="G8" s="110">
        <f>IF('Jun-Jul'!$E57=0,"",'Jun-Jul'!$E57+9)</f>
        <v>42583</v>
      </c>
      <c r="H8" s="111"/>
      <c r="I8" s="110">
        <f>IF('Jun-Jul'!$E57=0,"",'Jun-Jul'!$E57+10)</f>
        <v>42584</v>
      </c>
      <c r="J8" s="111"/>
      <c r="K8" s="110">
        <f>IF('Jun-Jul'!$E57=0,"",'Jun-Jul'!$E57+11)</f>
        <v>42585</v>
      </c>
      <c r="L8" s="111"/>
      <c r="M8" s="110">
        <f>IF('Jun-Jul'!$E57=0,"",'Jun-Jul'!$E57+12)</f>
        <v>42586</v>
      </c>
      <c r="N8" s="111"/>
      <c r="O8" s="110">
        <f>IF('Jun-Jul'!$E57=0,"",'Jun-Jul'!$E57+13)</f>
        <v>42587</v>
      </c>
      <c r="P8" s="111"/>
      <c r="Q8" s="87"/>
      <c r="R8" s="87"/>
      <c r="T8" s="11"/>
      <c r="U8" s="7"/>
      <c r="V8" s="7"/>
      <c r="W8" s="7"/>
      <c r="X8" s="7"/>
      <c r="Y8" s="136" t="s">
        <v>27</v>
      </c>
      <c r="Z8" s="7"/>
      <c r="AA8" s="12"/>
      <c r="AC8" s="20" t="s">
        <v>43</v>
      </c>
      <c r="AD8" s="22" t="s">
        <v>44</v>
      </c>
    </row>
    <row r="9" spans="1:30" ht="14.25" thickBot="1" x14ac:dyDescent="0.35">
      <c r="A9" s="154" t="s">
        <v>2</v>
      </c>
      <c r="B9" s="171"/>
      <c r="C9" s="70"/>
      <c r="D9" s="33" t="s">
        <v>3</v>
      </c>
      <c r="E9" s="70"/>
      <c r="F9" s="34" t="s">
        <v>3</v>
      </c>
      <c r="G9" s="70"/>
      <c r="H9" s="34" t="s">
        <v>3</v>
      </c>
      <c r="I9" s="70"/>
      <c r="J9" s="34" t="s">
        <v>3</v>
      </c>
      <c r="K9" s="70"/>
      <c r="L9" s="34" t="s">
        <v>3</v>
      </c>
      <c r="M9" s="70"/>
      <c r="N9" s="34" t="s">
        <v>3</v>
      </c>
      <c r="O9" s="70"/>
      <c r="P9" s="34" t="s">
        <v>3</v>
      </c>
      <c r="Q9" s="32"/>
      <c r="R9" s="32"/>
      <c r="T9" s="11"/>
      <c r="U9" s="7"/>
      <c r="V9" s="7"/>
      <c r="W9" s="7"/>
      <c r="X9" s="7"/>
      <c r="Y9" s="137" t="s">
        <v>28</v>
      </c>
      <c r="Z9" s="7"/>
      <c r="AA9" s="12"/>
      <c r="AB9" s="135" t="s">
        <v>20</v>
      </c>
      <c r="AC9" s="21" t="s">
        <v>47</v>
      </c>
      <c r="AD9" s="23" t="s">
        <v>46</v>
      </c>
    </row>
    <row r="10" spans="1:30" ht="14.25" thickBot="1" x14ac:dyDescent="0.35">
      <c r="A10" s="152" t="s">
        <v>4</v>
      </c>
      <c r="B10" s="164"/>
      <c r="C10" s="71"/>
      <c r="D10" s="36">
        <f>IF((OR(C10="",C9="")),0,IF((C10&lt;C9),((C10-C9)*24)+24,(C10-C9)*24))</f>
        <v>0</v>
      </c>
      <c r="E10" s="71"/>
      <c r="F10" s="37">
        <f>IF((OR(E10="",E9="")),0,IF((E10&lt;E9),((E10-E9)*24)+24,(E10-E9)*24))</f>
        <v>0</v>
      </c>
      <c r="G10" s="71"/>
      <c r="H10" s="37">
        <f>IF((OR(G10="",G9="")),0,IF((G10&lt;G9),((G10-G9)*24)+24,(G10-G9)*24))</f>
        <v>0</v>
      </c>
      <c r="I10" s="71"/>
      <c r="J10" s="37">
        <f>IF((OR(I10="",I9="")),0,IF((I10&lt;I9),((I10-I9)*24)+24,(I10-I9)*24))</f>
        <v>0</v>
      </c>
      <c r="K10" s="71"/>
      <c r="L10" s="37">
        <f>IF((OR(K10="",K9="")),0,IF((K10&lt;K9),((K10-K9)*24)+24,(K10-K9)*24))</f>
        <v>0</v>
      </c>
      <c r="M10" s="71"/>
      <c r="N10" s="37">
        <f>IF((OR(M10="",M9="")),0,IF((M10&lt;M9),((M10-M9)*24)+24,(M10-M9)*24))</f>
        <v>0</v>
      </c>
      <c r="O10" s="71"/>
      <c r="P10" s="37">
        <f>IF((OR(O10="",O9="")),0,IF((O10&lt;O9),((O10-O9)*24)+24,(O10-O9)*24))</f>
        <v>0</v>
      </c>
      <c r="Q10" s="87"/>
      <c r="R10" s="87"/>
      <c r="T10" s="13"/>
      <c r="U10" s="14"/>
      <c r="V10" s="7"/>
      <c r="W10" s="7"/>
      <c r="X10" s="7"/>
      <c r="Y10" s="137" t="s">
        <v>66</v>
      </c>
      <c r="Z10" s="7"/>
      <c r="AA10" s="12"/>
      <c r="AB10" s="19">
        <v>1</v>
      </c>
      <c r="AC10" s="19">
        <v>0.13</v>
      </c>
      <c r="AD10" s="24">
        <f t="shared" ref="AD10:AD22" si="0">AB10/7</f>
        <v>0.14285714285714285</v>
      </c>
    </row>
    <row r="11" spans="1:30" ht="14.25" thickBot="1" x14ac:dyDescent="0.35">
      <c r="A11" s="38"/>
      <c r="B11" s="39"/>
      <c r="C11" s="40"/>
      <c r="D11" s="41"/>
      <c r="E11" s="55"/>
      <c r="F11" s="41"/>
      <c r="G11" s="55"/>
      <c r="H11" s="41"/>
      <c r="I11" s="55"/>
      <c r="J11" s="41"/>
      <c r="K11" s="55"/>
      <c r="L11" s="41"/>
      <c r="M11" s="55"/>
      <c r="N11" s="41"/>
      <c r="O11" s="55"/>
      <c r="P11" s="41"/>
      <c r="Q11" s="32"/>
      <c r="R11" s="32"/>
      <c r="T11" s="13"/>
      <c r="U11" s="14"/>
      <c r="V11" s="7"/>
      <c r="W11" s="7"/>
      <c r="X11" s="7"/>
      <c r="Y11" s="137" t="s">
        <v>72</v>
      </c>
      <c r="Z11" s="7"/>
      <c r="AA11" s="12"/>
      <c r="AB11" s="19">
        <v>1.5</v>
      </c>
      <c r="AC11" s="19">
        <v>0.2</v>
      </c>
      <c r="AD11" s="24">
        <f t="shared" si="0"/>
        <v>0.21428571428571427</v>
      </c>
    </row>
    <row r="12" spans="1:30" ht="14.25" thickBot="1" x14ac:dyDescent="0.35">
      <c r="A12" s="154" t="s">
        <v>2</v>
      </c>
      <c r="B12" s="155"/>
      <c r="C12" s="70"/>
      <c r="D12" s="33" t="s">
        <v>3</v>
      </c>
      <c r="E12" s="70"/>
      <c r="F12" s="34" t="s">
        <v>3</v>
      </c>
      <c r="G12" s="70"/>
      <c r="H12" s="34" t="s">
        <v>3</v>
      </c>
      <c r="I12" s="70"/>
      <c r="J12" s="34" t="s">
        <v>3</v>
      </c>
      <c r="K12" s="70"/>
      <c r="L12" s="34" t="s">
        <v>3</v>
      </c>
      <c r="M12" s="70"/>
      <c r="N12" s="34" t="s">
        <v>3</v>
      </c>
      <c r="O12" s="70"/>
      <c r="P12" s="34" t="s">
        <v>3</v>
      </c>
      <c r="Q12" s="56" t="s">
        <v>3</v>
      </c>
      <c r="R12" s="43" t="s">
        <v>39</v>
      </c>
      <c r="T12" s="13"/>
      <c r="U12" s="14"/>
      <c r="V12" s="7"/>
      <c r="W12" s="7"/>
      <c r="X12" s="7"/>
      <c r="Y12" s="136" t="s">
        <v>29</v>
      </c>
      <c r="Z12" s="7"/>
      <c r="AA12" s="12"/>
      <c r="AB12" s="19">
        <v>2</v>
      </c>
      <c r="AC12" s="19">
        <v>0.27</v>
      </c>
      <c r="AD12" s="24">
        <f t="shared" si="0"/>
        <v>0.2857142857142857</v>
      </c>
    </row>
    <row r="13" spans="1:30" ht="13.5" customHeight="1" thickBot="1" x14ac:dyDescent="0.35">
      <c r="A13" s="156" t="s">
        <v>4</v>
      </c>
      <c r="B13" s="157"/>
      <c r="C13" s="71"/>
      <c r="D13" s="36">
        <f>IF((OR(C13="",C12="")),0,IF((C13&lt;C12),((C13-C12)*24)+24,(C13-C12)*24))</f>
        <v>0</v>
      </c>
      <c r="E13" s="71"/>
      <c r="F13" s="37">
        <f>IF((OR(E13="",E12="")),0,IF((E13&lt;E12),((E13-E12)*24)+24,(E13-E12)*24))</f>
        <v>0</v>
      </c>
      <c r="G13" s="71"/>
      <c r="H13" s="37">
        <f>IF((OR(G13="",G12="")),0,IF((G13&lt;G12),((G13-G12)*24)+24,(G13-G12)*24))</f>
        <v>0</v>
      </c>
      <c r="I13" s="71"/>
      <c r="J13" s="37">
        <f>IF((OR(I13="",I12="")),0,IF((I13&lt;I12),((I13-I12)*24)+24,(I13-I12)*24))</f>
        <v>0</v>
      </c>
      <c r="K13" s="71"/>
      <c r="L13" s="37">
        <f>IF((OR(K13="",K12="")),0,IF((K13&lt;K12),((K13-K12)*24)+24,(K13-K12)*24))</f>
        <v>0</v>
      </c>
      <c r="M13" s="71"/>
      <c r="N13" s="37">
        <f>IF((OR(M13="",M12="")),0,IF((M13&lt;M12),((M13-M12)*24)+24,(M13-M12)*24))</f>
        <v>0</v>
      </c>
      <c r="O13" s="71"/>
      <c r="P13" s="37">
        <f>IF((OR(O13="",O12="")),0,IF((O13&lt;O12),((O13-O12)*24)+24,(O13-O12)*24))</f>
        <v>0</v>
      </c>
      <c r="Q13" s="56" t="s">
        <v>20</v>
      </c>
      <c r="R13" s="88" t="s">
        <v>40</v>
      </c>
      <c r="T13" s="13"/>
      <c r="U13" s="14"/>
      <c r="V13" s="7"/>
      <c r="W13" s="7"/>
      <c r="X13" s="7"/>
      <c r="Y13" s="7"/>
      <c r="Z13" s="7"/>
      <c r="AA13" s="12"/>
      <c r="AB13" s="19">
        <v>2.5</v>
      </c>
      <c r="AC13" s="19">
        <v>0.33</v>
      </c>
      <c r="AD13" s="24">
        <f t="shared" si="0"/>
        <v>0.35714285714285715</v>
      </c>
    </row>
    <row r="14" spans="1:30" ht="14.25" thickBot="1" x14ac:dyDescent="0.35">
      <c r="A14" s="169" t="s">
        <v>5</v>
      </c>
      <c r="B14" s="170"/>
      <c r="C14" s="57">
        <f>IF(OR(ISTEXT(D10)),"Error in C12 or C15",(D10+D13))</f>
        <v>0</v>
      </c>
      <c r="D14" s="58"/>
      <c r="E14" s="59">
        <f>IF(OR(ISTEXT(F10)),"Error in C12 or C15",(F10+F13))</f>
        <v>0</v>
      </c>
      <c r="F14" s="60"/>
      <c r="G14" s="59">
        <f>IF(OR(ISTEXT(H10)),"Error in C12 or C15",(H10+H13))</f>
        <v>0</v>
      </c>
      <c r="H14" s="60"/>
      <c r="I14" s="59">
        <f>IF(OR(ISTEXT(J10)),"Error in C12 or C15",(J10+J13))</f>
        <v>0</v>
      </c>
      <c r="J14" s="60"/>
      <c r="K14" s="59">
        <f>IF(OR(ISTEXT(L10)),"Error in C12 or C15",(L10+L13))</f>
        <v>0</v>
      </c>
      <c r="L14" s="60"/>
      <c r="M14" s="59">
        <f>IF(OR(ISTEXT(N10)),"Error in C12 or C15",(N10+N13))</f>
        <v>0</v>
      </c>
      <c r="N14" s="60"/>
      <c r="O14" s="59">
        <f>IF(OR(ISTEXT(P10)),"Error in C12 or C15",(P10+P13))</f>
        <v>0</v>
      </c>
      <c r="P14" s="60"/>
      <c r="Q14" s="46">
        <f>SUM(C14:P14)</f>
        <v>0</v>
      </c>
      <c r="R14" s="47">
        <v>5</v>
      </c>
      <c r="T14" s="11" t="s">
        <v>22</v>
      </c>
      <c r="U14" s="7" t="s">
        <v>23</v>
      </c>
      <c r="V14" s="7" t="s">
        <v>24</v>
      </c>
      <c r="W14" s="7" t="s">
        <v>25</v>
      </c>
      <c r="X14" s="7" t="s">
        <v>26</v>
      </c>
      <c r="Y14" s="7" t="s">
        <v>27</v>
      </c>
      <c r="Z14" s="7" t="s">
        <v>28</v>
      </c>
      <c r="AA14" s="12" t="s">
        <v>29</v>
      </c>
      <c r="AB14" s="19">
        <v>3</v>
      </c>
      <c r="AC14" s="19">
        <v>0.4</v>
      </c>
      <c r="AD14" s="24">
        <f t="shared" si="0"/>
        <v>0.42857142857142855</v>
      </c>
    </row>
    <row r="15" spans="1:30" ht="14.25" thickBot="1" x14ac:dyDescent="0.35">
      <c r="A15" s="158" t="s">
        <v>21</v>
      </c>
      <c r="B15" s="172"/>
      <c r="C15" s="72"/>
      <c r="D15" s="73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41">
        <f>C15+E15+G15+I15+K15+M15+O15</f>
        <v>0</v>
      </c>
      <c r="R15" s="82" t="s">
        <v>39</v>
      </c>
      <c r="T15" s="11">
        <f>(IF(D15="AL",C15,0))+(IF(F15="AL",E15))+(IF(H15="AL",G15,0))+(IF(J15="AL",I15,0))+(IF(L15="AL",K15,0))+(IF(N15="AL",M15,0))+(IF(P15="AL",O15,0))</f>
        <v>0</v>
      </c>
      <c r="U15" s="7">
        <f>(IF(D15="PH",C15,0))+(IF(F15="PH",E15))+(IF(H15="PH",G15,0))+(IF(J15="PH",I15,0))+(IF(L15="PH",K15,0))+(IF(N15="PH",M15,0))+(IF(P15="PH",O15,0))</f>
        <v>0</v>
      </c>
      <c r="V15" s="7">
        <f>(IF(D15="V",C15,0))+(IF(F15="V",E15))+(IF(H15="V",G15,0))+(IF(J15="V",I15,0))+(IF(L15="V",K15,0))+(IF(N15="V",M15,0))+(IF(P15="V",O15,0))</f>
        <v>0</v>
      </c>
      <c r="W15" s="7">
        <f>(IF(D15="S",C15,0))+(IF(F15="S",E15))+(IF(H15="S",G15,0))+(IF(J15="S",I15,0))+(IF(L15="S",K15,0))+(IF(N15="S",M15,0))+(IF(P15="S",O15,0))</f>
        <v>0</v>
      </c>
      <c r="X15" s="7">
        <f>(IF(D15="SL",C15,0))+(IF(F15="SL",E15))+(IF(H15="SL",G15,0))+(IF(J15="SL",I15,0))+(IF(L15="SL",K15,0))+(IF(N15="SL",M15,0))+(IF(P15="SL",O15,0))</f>
        <v>0</v>
      </c>
      <c r="Y15" s="7">
        <f>(IF(D15="C",C15,0))+(IF(F15="C",E15))+(IF(H15="C",G15,0))+(IF(J15="C",I15,0))+(IF(L15="C",K15,0))+(IF(N15="C",M15,0))+(IF(P15="C",O15,0))</f>
        <v>0</v>
      </c>
      <c r="Z15" s="7">
        <f>(IF(D15="PB",C15,0))+(IF(F15="PB",E15))+(IF(H15="PB",G15,0))+(IF(J15="PB",I15,0))+(IF(L15="PB",K15,0))+(IF(N15="PB",M15,0))+(IF(P15="PB",O15,0))</f>
        <v>0</v>
      </c>
      <c r="AA15" s="12">
        <f>(IF(D15="O",C15,0))+(IF(F15="O",E15))+(IF(H15="O",G15,0))+(IF(J15="O",I15,0))+(IF(L15="O",K15,0))+(IF(N15="O",M15,0))+(IF(P15="O",O15,0))</f>
        <v>0</v>
      </c>
      <c r="AB15" s="19">
        <v>3.5</v>
      </c>
      <c r="AC15" s="19">
        <v>0.47</v>
      </c>
      <c r="AD15" s="24">
        <f t="shared" si="0"/>
        <v>0.5</v>
      </c>
    </row>
    <row r="16" spans="1:30" ht="14.25" thickBot="1" x14ac:dyDescent="0.35">
      <c r="A16" s="158" t="s">
        <v>21</v>
      </c>
      <c r="B16" s="172"/>
      <c r="C16" s="74"/>
      <c r="D16" s="75"/>
      <c r="E16" s="74"/>
      <c r="F16" s="75"/>
      <c r="G16" s="74"/>
      <c r="H16" s="75"/>
      <c r="I16" s="74"/>
      <c r="J16" s="75"/>
      <c r="K16" s="74"/>
      <c r="L16" s="75"/>
      <c r="M16" s="74"/>
      <c r="N16" s="75"/>
      <c r="O16" s="74"/>
      <c r="P16" s="75"/>
      <c r="Q16" s="41">
        <f>C16+E16+G16+I16+K16+M16+O16</f>
        <v>0</v>
      </c>
      <c r="R16" s="82" t="s">
        <v>40</v>
      </c>
      <c r="T16" s="11">
        <f>(IF(D16="AL",C16,0))+(IF(F16="AL",E16))+(IF(H16="AL",G16,0))+(IF(J16="AL",I16,0))+(IF(L16="AL",K16,0))+(IF(N16="AL",M16,0))+(IF(P16="AL",O16,0))</f>
        <v>0</v>
      </c>
      <c r="U16" s="7">
        <f>(IF(D16="PH",C16,0))+(IF(F16="PH",E16))+(IF(H16="PH",G16,0))+(IF(J16="PH",I16,0))+(IF(L16="PH",K16,0))+(IF(N16="PH",M16,0))+(IF(P16="PH",O16,0))</f>
        <v>0</v>
      </c>
      <c r="V16" s="7">
        <f>(IF(D16="V",C16,0))+(IF(F16="V",E16))+(IF(H16="V",G16,0))+(IF(J16="V",I16,0))+(IF(L16="V",K16,0))+(IF(N16="V",M16,0))+(IF(P16="V",O16,0))</f>
        <v>0</v>
      </c>
      <c r="W16" s="7">
        <f>(IF(D16="S",C16,0))+(IF(F16="S",E16))+(IF(H16="S",G16,0))+(IF(J16="S",I16,0))+(IF(L16="S",K16,0))+(IF(N16="S",M16,0))+(IF(P16="S",O16,0))</f>
        <v>0</v>
      </c>
      <c r="X16" s="7">
        <f>(IF(D16="SL",C16,0))+(IF(F16="SL",E16))+(IF(H16="SL",G16,0))+(IF(J16="SL",I16,0))+(IF(L16="SL",K16,0))+(IF(N16="SL",M16,0))+(IF(P16="SL",O16,0))</f>
        <v>0</v>
      </c>
      <c r="Y16" s="7">
        <f>(IF(D16="C",C16,0))+(IF(F16="C",E16))+(IF(H16="C",G16,0))+(IF(J16="C",I16,0))+(IF(L16="C",K16,0))+(IF(N16="C",M16,0))+(IF(P16="C",O16,0))</f>
        <v>0</v>
      </c>
      <c r="Z16" s="7">
        <f>(IF(D16="PB",C16,0))+(IF(F16="PB",E16))+(IF(H16="PB",G16,0))+(IF(J16="PB",I16,0))+(IF(L16="PB",K16,0))+(IF(N16="PB",M16,0))+(IF(P16="PB",O16,0))</f>
        <v>0</v>
      </c>
      <c r="AA16" s="12">
        <f>(IF(D16="O",C16,0))+(IF(F16="O",E16))+(IF(H16="O",G16,0))+(IF(J16="O",I16,0))+(IF(L16="O",K16,0))+(IF(N16="O",M16,0))+(IF(P16="O",O16,0))</f>
        <v>0</v>
      </c>
      <c r="AB16" s="19">
        <v>4</v>
      </c>
      <c r="AC16" s="19">
        <v>0.53</v>
      </c>
      <c r="AD16" s="24">
        <f t="shared" si="0"/>
        <v>0.5714285714285714</v>
      </c>
    </row>
    <row r="17" spans="1:30" ht="14.25" thickBot="1" x14ac:dyDescent="0.35">
      <c r="A17" s="48"/>
      <c r="B17" s="48"/>
      <c r="C17" s="48"/>
      <c r="D17" s="48"/>
      <c r="E17" s="48"/>
      <c r="F17" s="48"/>
      <c r="G17" s="49"/>
      <c r="H17" s="48"/>
      <c r="I17" s="48"/>
      <c r="J17" s="48"/>
      <c r="K17" s="48"/>
      <c r="L17" s="48"/>
      <c r="M17" s="50"/>
      <c r="N17" s="51"/>
      <c r="O17" s="52" t="s">
        <v>42</v>
      </c>
      <c r="P17" s="53"/>
      <c r="Q17" s="83">
        <f>Q14+Q15+Q16</f>
        <v>0</v>
      </c>
      <c r="R17" s="84"/>
      <c r="S17" s="1"/>
      <c r="T17" s="11"/>
      <c r="U17" s="7"/>
      <c r="V17" s="7"/>
      <c r="W17" s="7"/>
      <c r="X17" s="7"/>
      <c r="Y17" s="7"/>
      <c r="Z17" s="7"/>
      <c r="AA17" s="12"/>
      <c r="AB17" s="19">
        <v>4.5</v>
      </c>
      <c r="AC17" s="19">
        <v>0.6</v>
      </c>
      <c r="AD17" s="24">
        <f t="shared" si="0"/>
        <v>0.6428571428571429</v>
      </c>
    </row>
    <row r="18" spans="1:30" s="1" customFormat="1" ht="13.5" customHeight="1" thickBot="1" x14ac:dyDescent="0.35">
      <c r="A18" s="28"/>
      <c r="B18" s="28"/>
      <c r="C18" s="113" t="s">
        <v>0</v>
      </c>
      <c r="D18" s="114"/>
      <c r="E18" s="115">
        <f>IF($E$5=0,"",$E$5+7)</f>
        <v>42588</v>
      </c>
      <c r="F18" s="29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86"/>
      <c r="R18" s="86"/>
      <c r="S18" s="2"/>
      <c r="T18" s="11"/>
      <c r="U18" s="7"/>
      <c r="V18" s="7"/>
      <c r="W18" s="7"/>
      <c r="X18" s="7"/>
      <c r="Y18" s="7"/>
      <c r="Z18" s="7"/>
      <c r="AA18" s="12"/>
      <c r="AB18" s="19">
        <v>5</v>
      </c>
      <c r="AC18" s="19">
        <v>0.67</v>
      </c>
      <c r="AD18" s="24">
        <f t="shared" si="0"/>
        <v>0.7142857142857143</v>
      </c>
    </row>
    <row r="19" spans="1:30" ht="14.25" thickBot="1" x14ac:dyDescent="0.35">
      <c r="A19" s="28"/>
      <c r="B19" s="28"/>
      <c r="C19" s="113" t="s">
        <v>1</v>
      </c>
      <c r="D19" s="114"/>
      <c r="E19" s="116">
        <f>IF($E$5=0,"",$E$18+6)</f>
        <v>42594</v>
      </c>
      <c r="F19" s="30"/>
      <c r="G19" s="28" t="s">
        <v>48</v>
      </c>
      <c r="H19" s="28"/>
      <c r="I19" s="28"/>
      <c r="J19" s="28"/>
      <c r="K19" s="28"/>
      <c r="L19" s="28"/>
      <c r="M19" s="28"/>
      <c r="N19" s="28"/>
      <c r="O19" s="28"/>
      <c r="P19" s="28"/>
      <c r="Q19" s="86"/>
      <c r="R19" s="86"/>
      <c r="T19" s="11"/>
      <c r="U19" s="7"/>
      <c r="V19" s="7"/>
      <c r="W19" s="7"/>
      <c r="X19" s="7"/>
      <c r="Y19" s="7"/>
      <c r="Z19" s="7"/>
      <c r="AA19" s="12"/>
      <c r="AB19" s="19">
        <v>5.5</v>
      </c>
      <c r="AC19" s="19">
        <v>0.73</v>
      </c>
      <c r="AD19" s="24">
        <f t="shared" si="0"/>
        <v>0.7857142857142857</v>
      </c>
    </row>
    <row r="20" spans="1:30" ht="14.25" thickBot="1" x14ac:dyDescent="0.35">
      <c r="A20" s="28"/>
      <c r="B20" s="28"/>
      <c r="C20" s="107" t="s">
        <v>13</v>
      </c>
      <c r="D20" s="107"/>
      <c r="E20" s="108" t="s">
        <v>14</v>
      </c>
      <c r="F20" s="108"/>
      <c r="G20" s="106" t="s">
        <v>15</v>
      </c>
      <c r="H20" s="106"/>
      <c r="I20" s="106" t="s">
        <v>16</v>
      </c>
      <c r="J20" s="106"/>
      <c r="K20" s="106" t="s">
        <v>17</v>
      </c>
      <c r="L20" s="106"/>
      <c r="M20" s="106" t="s">
        <v>18</v>
      </c>
      <c r="N20" s="106"/>
      <c r="O20" s="106" t="s">
        <v>19</v>
      </c>
      <c r="P20" s="106"/>
      <c r="Q20" s="32"/>
      <c r="R20" s="32"/>
      <c r="T20" s="11"/>
      <c r="U20" s="7"/>
      <c r="V20" s="7"/>
      <c r="W20" s="7"/>
      <c r="X20" s="7"/>
      <c r="Y20" s="7"/>
      <c r="Z20" s="7"/>
      <c r="AA20" s="12"/>
      <c r="AB20" s="19">
        <v>6</v>
      </c>
      <c r="AC20" s="19">
        <v>0.8</v>
      </c>
      <c r="AD20" s="24">
        <f t="shared" si="0"/>
        <v>0.8571428571428571</v>
      </c>
    </row>
    <row r="21" spans="1:30" ht="14.25" thickBot="1" x14ac:dyDescent="0.35">
      <c r="A21" s="28"/>
      <c r="B21" s="28"/>
      <c r="C21" s="112">
        <f>IF(E5=0,"",E5+7)</f>
        <v>42588</v>
      </c>
      <c r="D21" s="111"/>
      <c r="E21" s="110">
        <f>IF($E5=0,"",$E5+8)</f>
        <v>42589</v>
      </c>
      <c r="F21" s="111"/>
      <c r="G21" s="110">
        <f>IF($E5=0,"",$E5+9)</f>
        <v>42590</v>
      </c>
      <c r="H21" s="111"/>
      <c r="I21" s="110">
        <f>IF($E5=0,"",$E5+10)</f>
        <v>42591</v>
      </c>
      <c r="J21" s="111"/>
      <c r="K21" s="110">
        <f>IF($E5=0,"",$E5+11)</f>
        <v>42592</v>
      </c>
      <c r="L21" s="111"/>
      <c r="M21" s="110">
        <f>IF($E5=0,"",$E5+12)</f>
        <v>42593</v>
      </c>
      <c r="N21" s="111"/>
      <c r="O21" s="110">
        <f>IF($E5=0,"",$E5+13)</f>
        <v>42594</v>
      </c>
      <c r="P21" s="111"/>
      <c r="Q21" s="87"/>
      <c r="R21" s="87"/>
      <c r="T21" s="11"/>
      <c r="U21" s="7"/>
      <c r="V21" s="7"/>
      <c r="W21" s="7"/>
      <c r="X21" s="7"/>
      <c r="Y21" s="7"/>
      <c r="Z21" s="7"/>
      <c r="AA21" s="12"/>
      <c r="AB21" s="19">
        <v>6.5</v>
      </c>
      <c r="AC21" s="19">
        <v>0.87</v>
      </c>
      <c r="AD21" s="24">
        <f t="shared" si="0"/>
        <v>0.9285714285714286</v>
      </c>
    </row>
    <row r="22" spans="1:30" ht="14.25" thickBot="1" x14ac:dyDescent="0.35">
      <c r="A22" s="154" t="s">
        <v>2</v>
      </c>
      <c r="B22" s="155"/>
      <c r="C22" s="70"/>
      <c r="D22" s="33" t="s">
        <v>3</v>
      </c>
      <c r="E22" s="70"/>
      <c r="F22" s="34" t="s">
        <v>3</v>
      </c>
      <c r="G22" s="70"/>
      <c r="H22" s="34" t="s">
        <v>3</v>
      </c>
      <c r="I22" s="70"/>
      <c r="J22" s="34" t="s">
        <v>3</v>
      </c>
      <c r="K22" s="70"/>
      <c r="L22" s="34" t="s">
        <v>3</v>
      </c>
      <c r="M22" s="70"/>
      <c r="N22" s="34" t="s">
        <v>3</v>
      </c>
      <c r="O22" s="70"/>
      <c r="P22" s="34" t="s">
        <v>3</v>
      </c>
      <c r="Q22" s="32"/>
      <c r="R22" s="32"/>
      <c r="T22" s="11"/>
      <c r="U22" s="7"/>
      <c r="V22" s="7"/>
      <c r="W22" s="7"/>
      <c r="X22" s="7"/>
      <c r="Y22" s="7"/>
      <c r="Z22" s="7"/>
      <c r="AA22" s="12"/>
      <c r="AB22" s="19">
        <v>7</v>
      </c>
      <c r="AC22" s="19">
        <v>0.93</v>
      </c>
      <c r="AD22" s="24">
        <f t="shared" si="0"/>
        <v>1</v>
      </c>
    </row>
    <row r="23" spans="1:30" ht="14.25" thickBot="1" x14ac:dyDescent="0.35">
      <c r="A23" s="152" t="s">
        <v>4</v>
      </c>
      <c r="B23" s="153"/>
      <c r="C23" s="71"/>
      <c r="D23" s="36">
        <f>IF((OR(C23="",C22="")),0,IF((C23&lt;C22),((C23-C22)*24)+24,(C23-C22)*24))</f>
        <v>0</v>
      </c>
      <c r="E23" s="71"/>
      <c r="F23" s="37">
        <f>IF((OR(E23="",E22="")),0,IF((E23&lt;E22),((E23-E22)*24)+24,(E23-E22)*24))</f>
        <v>0</v>
      </c>
      <c r="G23" s="71"/>
      <c r="H23" s="37">
        <f>IF((OR(G23="",G22="")),0,IF((G23&lt;G22),((G23-G22)*24)+24,(G23-G22)*24))</f>
        <v>0</v>
      </c>
      <c r="I23" s="71"/>
      <c r="J23" s="37">
        <f>IF((OR(I23="",I22="")),0,IF((I23&lt;I22),((I23-I22)*24)+24,(I23-I22)*24))</f>
        <v>0</v>
      </c>
      <c r="K23" s="71"/>
      <c r="L23" s="37">
        <f>IF((OR(K23="",K22="")),0,IF((K23&lt;K22),((K23-K22)*24)+24,(K23-K22)*24))</f>
        <v>0</v>
      </c>
      <c r="M23" s="71"/>
      <c r="N23" s="37">
        <f>IF((OR(M23="",M22="")),0,IF((M23&lt;M22),((M23-M22)*24)+24,(M23-M22)*24))</f>
        <v>0</v>
      </c>
      <c r="O23" s="71"/>
      <c r="P23" s="37">
        <f>IF((OR(O23="",O22="")),0,IF((O23&lt;O22),((O23-O22)*24)+24,(O23-O22)*24))</f>
        <v>0</v>
      </c>
      <c r="Q23" s="87"/>
      <c r="R23" s="87"/>
      <c r="T23" s="11"/>
      <c r="U23" s="7"/>
      <c r="V23" s="7"/>
      <c r="W23" s="7"/>
      <c r="X23" s="7"/>
      <c r="Y23" s="7"/>
      <c r="Z23" s="7"/>
      <c r="AA23" s="12"/>
      <c r="AB23" s="19">
        <v>7.5</v>
      </c>
      <c r="AC23" s="19">
        <v>1</v>
      </c>
      <c r="AD23" s="25"/>
    </row>
    <row r="24" spans="1:30" ht="14.25" thickBot="1" x14ac:dyDescent="0.35">
      <c r="A24" s="38"/>
      <c r="B24" s="39"/>
      <c r="C24" s="40"/>
      <c r="D24" s="41"/>
      <c r="E24" s="55"/>
      <c r="F24" s="41"/>
      <c r="G24" s="55"/>
      <c r="H24" s="41"/>
      <c r="I24" s="55"/>
      <c r="J24" s="41"/>
      <c r="K24" s="55"/>
      <c r="L24" s="41"/>
      <c r="M24" s="55"/>
      <c r="N24" s="41"/>
      <c r="O24" s="55"/>
      <c r="P24" s="61"/>
      <c r="Q24" s="32"/>
      <c r="R24" s="32"/>
      <c r="T24" s="11"/>
      <c r="U24" s="7"/>
      <c r="V24" s="7"/>
      <c r="W24" s="7"/>
      <c r="X24" s="7"/>
      <c r="Y24" s="7"/>
      <c r="Z24" s="7"/>
      <c r="AA24" s="12"/>
    </row>
    <row r="25" spans="1:30" x14ac:dyDescent="0.3">
      <c r="A25" s="154" t="s">
        <v>2</v>
      </c>
      <c r="B25" s="155"/>
      <c r="C25" s="70"/>
      <c r="D25" s="33" t="s">
        <v>3</v>
      </c>
      <c r="E25" s="70"/>
      <c r="F25" s="34" t="s">
        <v>3</v>
      </c>
      <c r="G25" s="70"/>
      <c r="H25" s="34" t="s">
        <v>3</v>
      </c>
      <c r="I25" s="70"/>
      <c r="J25" s="34" t="s">
        <v>3</v>
      </c>
      <c r="K25" s="70"/>
      <c r="L25" s="34" t="s">
        <v>3</v>
      </c>
      <c r="M25" s="70"/>
      <c r="N25" s="34" t="s">
        <v>3</v>
      </c>
      <c r="O25" s="70"/>
      <c r="P25" s="34" t="s">
        <v>3</v>
      </c>
      <c r="Q25" s="56" t="s">
        <v>3</v>
      </c>
      <c r="R25" s="43" t="s">
        <v>39</v>
      </c>
      <c r="T25" s="11"/>
      <c r="U25" s="7"/>
      <c r="V25" s="7"/>
      <c r="W25" s="7"/>
      <c r="X25" s="7"/>
      <c r="Y25" s="7"/>
      <c r="Z25" s="7"/>
      <c r="AA25" s="12"/>
    </row>
    <row r="26" spans="1:30" ht="14.25" thickBot="1" x14ac:dyDescent="0.35">
      <c r="A26" s="156" t="s">
        <v>4</v>
      </c>
      <c r="B26" s="157"/>
      <c r="C26" s="71"/>
      <c r="D26" s="36">
        <f>IF((OR(C26="",C25="")),0,IF((C26&lt;C25),((C26-C25)*24)+24,(C26-C25)*24))</f>
        <v>0</v>
      </c>
      <c r="E26" s="35"/>
      <c r="F26" s="37">
        <f>IF((OR(E26="",E25="")),0,IF((E26&lt;E25),((E26-E25)*24)+24,(E26-E25)*24))</f>
        <v>0</v>
      </c>
      <c r="G26" s="71"/>
      <c r="H26" s="37">
        <f>IF((OR(G26="",G25="")),0,IF((G26&lt;G25),((G26-G25)*24)+24,(G26-G25)*24))</f>
        <v>0</v>
      </c>
      <c r="I26" s="71"/>
      <c r="J26" s="37">
        <f>IF((OR(I26="",I25="")),0,IF((I26&lt;I25),((I26-I25)*24)+24,(I26-I25)*24))</f>
        <v>0</v>
      </c>
      <c r="K26" s="71"/>
      <c r="L26" s="37">
        <f>IF((OR(K26="",K25="")),0,IF((K26&lt;K25),((K26-K25)*24)+24,(K26-K25)*24))</f>
        <v>0</v>
      </c>
      <c r="M26" s="71"/>
      <c r="N26" s="37">
        <f>IF((OR(M26="",M25="")),0,IF((M26&lt;M25),((M26-M25)*24)+24,(M26-M25)*24))</f>
        <v>0</v>
      </c>
      <c r="O26" s="71"/>
      <c r="P26" s="37">
        <f>IF((OR(O26="",O25="")),0,IF((O26&lt;O25),((O26-O25)*24)+24,(O26-O25)*24))</f>
        <v>0</v>
      </c>
      <c r="Q26" s="56" t="s">
        <v>20</v>
      </c>
      <c r="R26" s="88" t="s">
        <v>40</v>
      </c>
      <c r="T26" s="11"/>
      <c r="U26" s="7"/>
      <c r="V26" s="7"/>
      <c r="W26" s="7"/>
      <c r="X26" s="7"/>
      <c r="Y26" s="7"/>
      <c r="Z26" s="7"/>
      <c r="AA26" s="12"/>
    </row>
    <row r="27" spans="1:30" ht="14.25" thickBot="1" x14ac:dyDescent="0.35">
      <c r="A27" s="169" t="s">
        <v>5</v>
      </c>
      <c r="B27" s="170"/>
      <c r="C27" s="59">
        <f>IF(OR(ISTEXT(D23)),"Error in C12 or C15",(D23+D26))</f>
        <v>0</v>
      </c>
      <c r="D27" s="60"/>
      <c r="E27" s="59">
        <f>IF(OR(ISTEXT(F23)),"Error in C12 or C15",(F23+F26))</f>
        <v>0</v>
      </c>
      <c r="F27" s="60"/>
      <c r="G27" s="59">
        <f>IF(OR(ISTEXT(H23)),"Error in C12 or C15",(H23+H26))</f>
        <v>0</v>
      </c>
      <c r="H27" s="60"/>
      <c r="I27" s="59">
        <f>IF(OR(ISTEXT(J23)),"Error in C12 or C15",(J23+J26))</f>
        <v>0</v>
      </c>
      <c r="J27" s="60"/>
      <c r="K27" s="59">
        <f>IF(OR(ISTEXT(L23)),"Error in C12 or C15",(L23+L26))</f>
        <v>0</v>
      </c>
      <c r="L27" s="60"/>
      <c r="M27" s="59">
        <f>IF(OR(ISTEXT(N23)),"Error in C12 or C15",(N23+N26))</f>
        <v>0</v>
      </c>
      <c r="N27" s="60"/>
      <c r="O27" s="59">
        <f>IF(OR(ISTEXT(P23)),"Error in C12 or C15",(P23+P26))</f>
        <v>0</v>
      </c>
      <c r="P27" s="60"/>
      <c r="Q27" s="46">
        <f>SUM(C27:P27)</f>
        <v>0</v>
      </c>
      <c r="R27" s="47">
        <v>5</v>
      </c>
      <c r="T27" s="11" t="s">
        <v>22</v>
      </c>
      <c r="U27" s="7" t="s">
        <v>23</v>
      </c>
      <c r="V27" s="7" t="s">
        <v>24</v>
      </c>
      <c r="W27" s="7" t="s">
        <v>25</v>
      </c>
      <c r="X27" s="7" t="s">
        <v>26</v>
      </c>
      <c r="Y27" s="7" t="s">
        <v>27</v>
      </c>
      <c r="Z27" s="7" t="s">
        <v>28</v>
      </c>
      <c r="AA27" s="12" t="s">
        <v>29</v>
      </c>
    </row>
    <row r="28" spans="1:30" x14ac:dyDescent="0.3">
      <c r="A28" s="158" t="s">
        <v>21</v>
      </c>
      <c r="B28" s="159"/>
      <c r="C28" s="72"/>
      <c r="D28" s="73"/>
      <c r="E28" s="72"/>
      <c r="F28" s="73"/>
      <c r="G28" s="72"/>
      <c r="H28" s="73"/>
      <c r="I28" s="72"/>
      <c r="J28" s="73"/>
      <c r="K28" s="72"/>
      <c r="L28" s="73"/>
      <c r="M28" s="72"/>
      <c r="N28" s="73"/>
      <c r="O28" s="72"/>
      <c r="P28" s="73"/>
      <c r="Q28" s="41">
        <f>C28+E28+G28+I28+K28+M28+O28</f>
        <v>0</v>
      </c>
      <c r="R28" s="82" t="s">
        <v>39</v>
      </c>
      <c r="T28" s="11">
        <f>(IF(D28="AL",C28,0))+(IF(F28="AL",E28))+(IF(H28="AL",G28,0))+(IF(J28="AL",I28,0))+(IF(L28="AL",K28,0))+(IF(N28="AL",M28,0))+(IF(P28="AL",O28,0))</f>
        <v>0</v>
      </c>
      <c r="U28" s="7">
        <f>(IF(D28="PH",C28,0))+(IF(F28="PH",E28))+(IF(H28="PH",G28,0))+(IF(J28="PH",I28,0))+(IF(L28="PH",K28,0))+(IF(N28="PH",M28,0))+(IF(P28="PH",O28,0))</f>
        <v>0</v>
      </c>
      <c r="V28" s="7">
        <f>(IF(D28="V",C28,0))+(IF(F28="V",E28))+(IF(H28="V",G28,0))+(IF(J28="V",I28,0))+(IF(L28="V",K28,0))+(IF(N28="V",M28,0))+(IF(P28="V",O28,0))</f>
        <v>0</v>
      </c>
      <c r="W28" s="7">
        <f>(IF(D28="S",C28,0))+(IF(F28="S",E28))+(IF(H28="S",G28,0))+(IF(J28="S",I28,0))+(IF(L28="S",K28,0))+(IF(N28="S",M28,0))+(IF(P28="S",O28,0))</f>
        <v>0</v>
      </c>
      <c r="X28" s="7">
        <f>(IF(D28="SL",C28,0))+(IF(F28="SL",E28))+(IF(H28="SL",G28,0))+(IF(J28="SL",I28,0))+(IF(L28="SL",K28,0))+(IF(N28="SL",M28,0))+(IF(P28="SL",O28,0))</f>
        <v>0</v>
      </c>
      <c r="Y28" s="7">
        <f>(IF(D28="C",C28,0))+(IF(F28="C",E28))+(IF(H28="C",G28,0))+(IF(J28="C",I28,0))+(IF(L28="C",K28,0))+(IF(N28="C",M28,0))+(IF(P28="C",O28,0))</f>
        <v>0</v>
      </c>
      <c r="Z28" s="7">
        <f>(IF(D28="PB",C28,0))+(IF(F28="PB",E28))+(IF(H28="PB",G28,0))+(IF(J28="PB",I28,0))+(IF(L28="PB",K28,0))+(IF(N28="PB",M28,0))+(IF(P28="PB",O28,0))</f>
        <v>0</v>
      </c>
      <c r="AA28" s="12">
        <f>(IF(D28="O",C28,0))+(IF(F28="O",E28))+(IF(H28="O",G28,0))+(IF(J28="O",I28,0))+(IF(L28="O",K28,0))+(IF(N28="O",M28,0))+(IF(P28="O",O28,0))</f>
        <v>0</v>
      </c>
    </row>
    <row r="29" spans="1:30" ht="14.25" thickBot="1" x14ac:dyDescent="0.35">
      <c r="A29" s="158" t="s">
        <v>21</v>
      </c>
      <c r="B29" s="159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74"/>
      <c r="N29" s="75"/>
      <c r="O29" s="74"/>
      <c r="P29" s="75"/>
      <c r="Q29" s="41">
        <f>C29+E29+G29+I29+K29+M29+O29</f>
        <v>0</v>
      </c>
      <c r="R29" s="82" t="s">
        <v>40</v>
      </c>
      <c r="T29" s="11">
        <f>(IF(D29="AL",C29,0))+(IF(F29="AL",E29))+(IF(H29="AL",G29,0))+(IF(J29="AL",I29,0))+(IF(L29="AL",K29,0))+(IF(N29="AL",M29,0))+(IF(P29="AL",O29,0))</f>
        <v>0</v>
      </c>
      <c r="U29" s="7">
        <f>(IF(D29="PH",C29,0))+(IF(F29="PH",E29))+(IF(H29="PH",G29,0))+(IF(J29="PH",I29,0))+(IF(L29="PH",K29,0))+(IF(N29="PH",M29,0))+(IF(P29="PH",O29,0))</f>
        <v>0</v>
      </c>
      <c r="V29" s="7">
        <f>(IF(D29="V",C29,0))+(IF(F29="V",E29))+(IF(H29="V",G29,0))+(IF(J29="V",I29,0))+(IF(L29="V",K29,0))+(IF(N29="V",M29,0))+(IF(P29="V",O29,0))</f>
        <v>0</v>
      </c>
      <c r="W29" s="7">
        <f>(IF(D29="S",C29,0))+(IF(F29="S",E29))+(IF(H29="S",G29,0))+(IF(J29="S",I29,0))+(IF(L29="S",K29,0))+(IF(N29="S",M29,0))+(IF(P29="S",O29,0))</f>
        <v>0</v>
      </c>
      <c r="X29" s="7">
        <f>(IF(D29="SL",C29,0))+(IF(F29="SL",E29))+(IF(H29="SL",G29,0))+(IF(J29="SL",I29,0))+(IF(L29="SL",K29,0))+(IF(N29="SL",M29,0))+(IF(P29="SL",O29,0))</f>
        <v>0</v>
      </c>
      <c r="Y29" s="7">
        <f>(IF(D29="C",C29,0))+(IF(F29="C",E29))+(IF(H29="C",G29,0))+(IF(J29="C",I29,0))+(IF(L29="C",K29,0))+(IF(N29="C",M29,0))+(IF(P29="C",O29,0))</f>
        <v>0</v>
      </c>
      <c r="Z29" s="7">
        <f>(IF(D29="PB",C29,0))+(IF(F29="PB",E29))+(IF(H29="PB",G29,0))+(IF(J29="PB",I29,0))+(IF(L29="PB",K29,0))+(IF(N29="PB",M29,0))+(IF(P29="PB",O29,0))</f>
        <v>0</v>
      </c>
      <c r="AA29" s="12">
        <f>(IF(D29="O",C29,0))+(IF(F29="O",E29))+(IF(H29="O",G29,0))+(IF(J29="O",I29,0))+(IF(L29="O",K29,0))+(IF(N29="O",M29,0))+(IF(P29="O",O29,0))</f>
        <v>0</v>
      </c>
    </row>
    <row r="30" spans="1:30" ht="14.25" thickBot="1" x14ac:dyDescent="0.35">
      <c r="A30" s="48"/>
      <c r="B30" s="48"/>
      <c r="C30" s="48"/>
      <c r="D30" s="48"/>
      <c r="E30" s="48"/>
      <c r="F30" s="48"/>
      <c r="G30" s="49"/>
      <c r="H30" s="48"/>
      <c r="I30" s="48"/>
      <c r="J30" s="48"/>
      <c r="K30" s="48"/>
      <c r="L30" s="48"/>
      <c r="M30" s="50"/>
      <c r="N30" s="51"/>
      <c r="O30" s="52" t="s">
        <v>42</v>
      </c>
      <c r="P30" s="53"/>
      <c r="Q30" s="83">
        <f>Q27+Q28+Q29</f>
        <v>0</v>
      </c>
      <c r="R30" s="84"/>
      <c r="S30" s="1"/>
      <c r="T30" s="11"/>
      <c r="U30" s="7"/>
      <c r="V30" s="7"/>
      <c r="W30" s="7"/>
      <c r="X30" s="7"/>
      <c r="Y30" s="7"/>
      <c r="Z30" s="7"/>
      <c r="AA30" s="12"/>
    </row>
    <row r="31" spans="1:30" s="1" customFormat="1" ht="13.5" customHeight="1" x14ac:dyDescent="0.3">
      <c r="A31" s="28"/>
      <c r="B31" s="28"/>
      <c r="C31" s="113" t="s">
        <v>0</v>
      </c>
      <c r="D31" s="114"/>
      <c r="E31" s="115">
        <f>IF('Jul-Aug'!$E18=0,"",'Jul-Aug'!$E18+7)</f>
        <v>42595</v>
      </c>
      <c r="F31" s="29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86"/>
      <c r="R31" s="86"/>
      <c r="S31" s="2"/>
      <c r="T31" s="11"/>
      <c r="U31" s="7"/>
      <c r="V31" s="7"/>
      <c r="W31" s="7"/>
      <c r="X31" s="7"/>
      <c r="Y31" s="7"/>
      <c r="Z31" s="7"/>
      <c r="AA31" s="12"/>
    </row>
    <row r="32" spans="1:30" x14ac:dyDescent="0.3">
      <c r="A32" s="28"/>
      <c r="B32" s="28"/>
      <c r="C32" s="113" t="s">
        <v>1</v>
      </c>
      <c r="D32" s="114"/>
      <c r="E32" s="116">
        <f>IF('Jul-Aug'!$E5=0,"",$E31+6)</f>
        <v>42601</v>
      </c>
      <c r="F32" s="30"/>
      <c r="G32" s="54"/>
      <c r="H32" s="28"/>
      <c r="I32" s="28"/>
      <c r="J32" s="28"/>
      <c r="K32" s="28"/>
      <c r="L32" s="28"/>
      <c r="M32" s="28"/>
      <c r="N32" s="28"/>
      <c r="O32" s="28"/>
      <c r="P32" s="28"/>
      <c r="Q32" s="86"/>
      <c r="R32" s="86"/>
      <c r="T32" s="11"/>
      <c r="U32" s="7"/>
      <c r="V32" s="7"/>
      <c r="W32" s="7"/>
      <c r="X32" s="7"/>
      <c r="Y32" s="7"/>
      <c r="Z32" s="7"/>
      <c r="AA32" s="12"/>
    </row>
    <row r="33" spans="1:30" x14ac:dyDescent="0.3">
      <c r="A33" s="28"/>
      <c r="B33" s="28"/>
      <c r="C33" s="107" t="s">
        <v>13</v>
      </c>
      <c r="D33" s="107"/>
      <c r="E33" s="108" t="s">
        <v>14</v>
      </c>
      <c r="F33" s="108"/>
      <c r="G33" s="106" t="s">
        <v>15</v>
      </c>
      <c r="H33" s="106"/>
      <c r="I33" s="106" t="s">
        <v>16</v>
      </c>
      <c r="J33" s="106"/>
      <c r="K33" s="106" t="s">
        <v>17</v>
      </c>
      <c r="L33" s="106"/>
      <c r="M33" s="106" t="s">
        <v>18</v>
      </c>
      <c r="N33" s="106"/>
      <c r="O33" s="106" t="s">
        <v>19</v>
      </c>
      <c r="P33" s="106"/>
      <c r="Q33" s="32"/>
      <c r="R33" s="32"/>
      <c r="T33" s="11"/>
      <c r="U33" s="7"/>
      <c r="V33" s="7"/>
      <c r="W33" s="7"/>
      <c r="X33" s="7"/>
      <c r="Y33" s="7"/>
      <c r="Z33" s="7"/>
      <c r="AA33" s="12"/>
    </row>
    <row r="34" spans="1:30" ht="14.25" thickBot="1" x14ac:dyDescent="0.35">
      <c r="A34" s="28"/>
      <c r="B34" s="28"/>
      <c r="C34" s="112">
        <f>IF('Jul-Aug'!E18=0,"",'Jul-Aug'!E18+7)</f>
        <v>42595</v>
      </c>
      <c r="D34" s="111"/>
      <c r="E34" s="110">
        <f>IF('Jul-Aug'!$E18=0,"",'Jul-Aug'!$E18+8)</f>
        <v>42596</v>
      </c>
      <c r="F34" s="111"/>
      <c r="G34" s="110">
        <f>IF('Jul-Aug'!$E18=0,"",'Jul-Aug'!$E18+9)</f>
        <v>42597</v>
      </c>
      <c r="H34" s="111"/>
      <c r="I34" s="110">
        <f>IF('Jul-Aug'!$E18=0,"",'Jul-Aug'!$E18+10)</f>
        <v>42598</v>
      </c>
      <c r="J34" s="111"/>
      <c r="K34" s="110">
        <f>IF('Jul-Aug'!$E18=0,"",'Jul-Aug'!$E18+11)</f>
        <v>42599</v>
      </c>
      <c r="L34" s="111"/>
      <c r="M34" s="110">
        <f>IF('Jul-Aug'!$E18=0,"",'Jul-Aug'!$E18+12)</f>
        <v>42600</v>
      </c>
      <c r="N34" s="111"/>
      <c r="O34" s="110">
        <f>IF('Jul-Aug'!$E18=0,"",'Jul-Aug'!$E18+13)</f>
        <v>42601</v>
      </c>
      <c r="P34" s="109"/>
      <c r="Q34" s="87"/>
      <c r="R34" s="87"/>
      <c r="T34" s="11"/>
      <c r="U34" s="7"/>
      <c r="V34" s="7"/>
      <c r="W34" s="7"/>
      <c r="X34" s="7"/>
      <c r="Y34" s="7"/>
      <c r="Z34" s="7"/>
      <c r="AA34" s="12"/>
    </row>
    <row r="35" spans="1:30" x14ac:dyDescent="0.3">
      <c r="A35" s="154" t="s">
        <v>2</v>
      </c>
      <c r="B35" s="155"/>
      <c r="C35" s="70"/>
      <c r="D35" s="33" t="s">
        <v>3</v>
      </c>
      <c r="E35" s="70"/>
      <c r="F35" s="34" t="s">
        <v>3</v>
      </c>
      <c r="G35" s="70"/>
      <c r="H35" s="34" t="s">
        <v>3</v>
      </c>
      <c r="I35" s="70"/>
      <c r="J35" s="34" t="s">
        <v>3</v>
      </c>
      <c r="K35" s="70"/>
      <c r="L35" s="34" t="s">
        <v>3</v>
      </c>
      <c r="M35" s="70"/>
      <c r="N35" s="34" t="s">
        <v>3</v>
      </c>
      <c r="O35" s="70"/>
      <c r="P35" s="34" t="s">
        <v>3</v>
      </c>
      <c r="Q35" s="32"/>
      <c r="R35" s="32"/>
      <c r="T35" s="11"/>
      <c r="U35" s="7"/>
      <c r="V35" s="7"/>
      <c r="W35" s="7"/>
      <c r="X35" s="7"/>
      <c r="Y35" s="7"/>
      <c r="Z35" s="7"/>
      <c r="AA35" s="12"/>
    </row>
    <row r="36" spans="1:30" ht="14.25" thickBot="1" x14ac:dyDescent="0.35">
      <c r="A36" s="152" t="s">
        <v>4</v>
      </c>
      <c r="B36" s="153"/>
      <c r="C36" s="71"/>
      <c r="D36" s="36">
        <f>IF((OR(C36="",C35="")),0,IF((C36&lt;C35),((C36-C35)*24)+24,(C36-C35)*24))</f>
        <v>0</v>
      </c>
      <c r="E36" s="71"/>
      <c r="F36" s="37">
        <f>IF((OR(E36="",E35="")),0,IF((E36&lt;E35),((E36-E35)*24)+24,(E36-E35)*24))</f>
        <v>0</v>
      </c>
      <c r="G36" s="71"/>
      <c r="H36" s="37">
        <f>IF((OR(G36="",G35="")),0,IF((G36&lt;G35),((G36-G35)*24)+24,(G36-G35)*24))</f>
        <v>0</v>
      </c>
      <c r="I36" s="71"/>
      <c r="J36" s="37">
        <f>IF((OR(I36="",I35="")),0,IF((I36&lt;I35),((I36-I35)*24)+24,(I36-I35)*24))</f>
        <v>0</v>
      </c>
      <c r="K36" s="71"/>
      <c r="L36" s="37">
        <f>IF((OR(K36="",K35="")),0,IF((K36&lt;K35),((K36-K35)*24)+24,(K36-K35)*24))</f>
        <v>0</v>
      </c>
      <c r="M36" s="71"/>
      <c r="N36" s="37">
        <f>IF((OR(M36="",M35="")),0,IF((M36&lt;M35),((M36-M35)*24)+24,(M36-M35)*24))</f>
        <v>0</v>
      </c>
      <c r="O36" s="71"/>
      <c r="P36" s="37">
        <f>IF((OR(O36="",O35="")),0,IF((O36&lt;O35),((O36-O35)*24)+24,(O36-O35)*24))</f>
        <v>0</v>
      </c>
      <c r="Q36" s="87"/>
      <c r="R36" s="87"/>
      <c r="T36" s="11"/>
      <c r="U36" s="7"/>
      <c r="V36" s="7"/>
      <c r="W36" s="7"/>
      <c r="X36" s="7"/>
      <c r="Y36" s="7"/>
      <c r="Z36" s="7"/>
      <c r="AA36" s="12"/>
    </row>
    <row r="37" spans="1:30" ht="14.25" thickBot="1" x14ac:dyDescent="0.35">
      <c r="A37" s="38"/>
      <c r="B37" s="39"/>
      <c r="C37" s="40"/>
      <c r="D37" s="41"/>
      <c r="E37" s="55"/>
      <c r="F37" s="41"/>
      <c r="G37" s="55"/>
      <c r="H37" s="41"/>
      <c r="I37" s="55"/>
      <c r="J37" s="41"/>
      <c r="K37" s="55"/>
      <c r="L37" s="41"/>
      <c r="M37" s="55"/>
      <c r="N37" s="41"/>
      <c r="O37" s="55"/>
      <c r="P37" s="61"/>
      <c r="Q37" s="32"/>
      <c r="R37" s="32"/>
      <c r="T37" s="11"/>
      <c r="U37" s="7"/>
      <c r="V37" s="7"/>
      <c r="W37" s="7"/>
      <c r="X37" s="7"/>
      <c r="Y37" s="7"/>
      <c r="Z37" s="7"/>
      <c r="AA37" s="12"/>
    </row>
    <row r="38" spans="1:30" x14ac:dyDescent="0.3">
      <c r="A38" s="154" t="s">
        <v>2</v>
      </c>
      <c r="B38" s="155"/>
      <c r="C38" s="70"/>
      <c r="D38" s="33" t="s">
        <v>3</v>
      </c>
      <c r="E38" s="70"/>
      <c r="F38" s="34" t="s">
        <v>3</v>
      </c>
      <c r="G38" s="70"/>
      <c r="H38" s="34" t="s">
        <v>3</v>
      </c>
      <c r="I38" s="70"/>
      <c r="J38" s="34" t="s">
        <v>3</v>
      </c>
      <c r="K38" s="70"/>
      <c r="L38" s="34" t="s">
        <v>3</v>
      </c>
      <c r="M38" s="70"/>
      <c r="N38" s="34" t="s">
        <v>3</v>
      </c>
      <c r="O38" s="70"/>
      <c r="P38" s="34" t="s">
        <v>3</v>
      </c>
      <c r="Q38" s="56" t="s">
        <v>3</v>
      </c>
      <c r="R38" s="43"/>
      <c r="T38" s="11"/>
      <c r="U38" s="7"/>
      <c r="V38" s="7"/>
      <c r="W38" s="7"/>
      <c r="X38" s="7"/>
      <c r="Y38" s="7"/>
      <c r="Z38" s="7"/>
      <c r="AA38" s="12"/>
    </row>
    <row r="39" spans="1:30" ht="14.25" thickBot="1" x14ac:dyDescent="0.35">
      <c r="A39" s="156" t="s">
        <v>4</v>
      </c>
      <c r="B39" s="157"/>
      <c r="C39" s="71"/>
      <c r="D39" s="36">
        <f>IF((OR(C39="",C38="")),0,IF((C39&lt;C38),((C39-C38)*24)+24,(C39-C38)*24))</f>
        <v>0</v>
      </c>
      <c r="E39" s="71"/>
      <c r="F39" s="37">
        <f>IF((OR(E39="",E38="")),0,IF((E39&lt;E38),((E39-E38)*24)+24,(E39-E38)*24))</f>
        <v>0</v>
      </c>
      <c r="G39" s="71"/>
      <c r="H39" s="37">
        <f>IF((OR(G39="",G38="")),0,IF((G39&lt;G38),((G39-G38)*24)+24,(G39-G38)*24))</f>
        <v>0</v>
      </c>
      <c r="I39" s="71"/>
      <c r="J39" s="37">
        <f>IF((OR(I39="",I38="")),0,IF((I39&lt;I38),((I39-I38)*24)+24,(I39-I38)*24))</f>
        <v>0</v>
      </c>
      <c r="K39" s="71"/>
      <c r="L39" s="37">
        <f>IF((OR(K39="",K38="")),0,IF((K39&lt;K38),((K39-K38)*24)+24,(K39-K38)*24))</f>
        <v>0</v>
      </c>
      <c r="M39" s="71"/>
      <c r="N39" s="37">
        <f>IF((OR(M39="",M38="")),0,IF((M39&lt;M38),((M39-M38)*24)+24,(M39-M38)*24))</f>
        <v>0</v>
      </c>
      <c r="O39" s="71"/>
      <c r="P39" s="37">
        <f>IF((OR(O39="",O38="")),0,IF((O39&lt;O38),((O39-O38)*24)+24,(O39-O38)*24))</f>
        <v>0</v>
      </c>
      <c r="Q39" s="56" t="s">
        <v>20</v>
      </c>
      <c r="R39" s="88"/>
      <c r="T39" s="11"/>
      <c r="U39" s="7"/>
      <c r="V39" s="7"/>
      <c r="W39" s="7"/>
      <c r="X39" s="7"/>
      <c r="Y39" s="7"/>
      <c r="Z39" s="7"/>
      <c r="AA39" s="12"/>
    </row>
    <row r="40" spans="1:30" ht="14.25" thickBot="1" x14ac:dyDescent="0.35">
      <c r="A40" s="169" t="s">
        <v>5</v>
      </c>
      <c r="B40" s="170"/>
      <c r="C40" s="59">
        <f>IF(OR(ISTEXT(D36)),"Error in C12 or C15",(D36+D39))</f>
        <v>0</v>
      </c>
      <c r="D40" s="60"/>
      <c r="E40" s="59">
        <f>IF(OR(ISTEXT(F36)),"Error in C12 or C15",(F36+F39))</f>
        <v>0</v>
      </c>
      <c r="F40" s="60"/>
      <c r="G40" s="59">
        <f>IF(OR(ISTEXT(H36)),"Error in C12 or C15",(H36+H39))</f>
        <v>0</v>
      </c>
      <c r="H40" s="60"/>
      <c r="I40" s="59">
        <f>IF(OR(ISTEXT(J36)),"Error in C12 or C15",(J36+J39))</f>
        <v>0</v>
      </c>
      <c r="J40" s="60"/>
      <c r="K40" s="59">
        <f>IF(OR(ISTEXT(L36)),"Error in C12 or C15",(L36+L39))</f>
        <v>0</v>
      </c>
      <c r="L40" s="60"/>
      <c r="M40" s="59">
        <f>IF(OR(ISTEXT(N36)),"Error in C12 or C15",(N36+N39))</f>
        <v>0</v>
      </c>
      <c r="N40" s="60"/>
      <c r="O40" s="59">
        <f>IF(OR(ISTEXT(P36)),"Error in C12 or C15",(P36+P39))</f>
        <v>0</v>
      </c>
      <c r="P40" s="60"/>
      <c r="Q40" s="46">
        <f>SUM(C40:P40)</f>
        <v>0</v>
      </c>
      <c r="R40" s="47"/>
      <c r="T40" s="11" t="s">
        <v>22</v>
      </c>
      <c r="U40" s="7" t="s">
        <v>23</v>
      </c>
      <c r="V40" s="7" t="s">
        <v>24</v>
      </c>
      <c r="W40" s="7" t="s">
        <v>25</v>
      </c>
      <c r="X40" s="7" t="s">
        <v>26</v>
      </c>
      <c r="Y40" s="7" t="s">
        <v>27</v>
      </c>
      <c r="Z40" s="7" t="s">
        <v>28</v>
      </c>
      <c r="AA40" s="12" t="s">
        <v>29</v>
      </c>
    </row>
    <row r="41" spans="1:30" x14ac:dyDescent="0.3">
      <c r="A41" s="158" t="s">
        <v>21</v>
      </c>
      <c r="B41" s="159"/>
      <c r="C41" s="72"/>
      <c r="D41" s="73"/>
      <c r="E41" s="72"/>
      <c r="F41" s="73"/>
      <c r="G41" s="72"/>
      <c r="H41" s="73"/>
      <c r="I41" s="72"/>
      <c r="J41" s="73"/>
      <c r="K41" s="72"/>
      <c r="L41" s="73"/>
      <c r="M41" s="72"/>
      <c r="N41" s="73"/>
      <c r="O41" s="72"/>
      <c r="P41" s="73"/>
      <c r="Q41" s="41">
        <f>C41+E41+G41+I41+K41+M41+O41</f>
        <v>0</v>
      </c>
      <c r="R41" s="82" t="s">
        <v>39</v>
      </c>
      <c r="T41" s="11">
        <f>(IF(D41="AL",C41,0))+(IF(F41="AL",E41))+(IF(H41="AL",G41,0))+(IF(J41="AL",I41,0))+(IF(L41="AL",K41,0))+(IF(N41="AL",M41,0))+(IF(P41="AL",O41,0))</f>
        <v>0</v>
      </c>
      <c r="U41" s="7">
        <f>(IF(D41="PH",C41,0))+(IF(F41="PH",E41))+(IF(H41="PH",G41,0))+(IF(J41="PH",I41,0))+(IF(L41="PH",K41,0))+(IF(N41="PH",M41,0))+(IF(P41="PH",O41,0))</f>
        <v>0</v>
      </c>
      <c r="V41" s="7">
        <f>(IF(D41="V",C41,0))+(IF(F41="V",E41))+(IF(H41="V",G41,0))+(IF(J41="V",I41,0))+(IF(L41="V",K41,0))+(IF(N41="V",M41,0))+(IF(P41="V",O41,0))</f>
        <v>0</v>
      </c>
      <c r="W41" s="7">
        <f>(IF(D41="S",C41,0))+(IF(F41="S",E41))+(IF(H41="S",G41,0))+(IF(J41="S",I41,0))+(IF(L41="S",K41,0))+(IF(N41="S",M41,0))+(IF(P41="S",O41,0))</f>
        <v>0</v>
      </c>
      <c r="X41" s="7">
        <f>(IF(D41="SL",C41,0))+(IF(F41="SL",E41))+(IF(H41="SL",G41,0))+(IF(J41="SL",I41,0))+(IF(L41="SL",K41,0))+(IF(N41="SL",M41,0))+(IF(P41="SL",O41,0))</f>
        <v>0</v>
      </c>
      <c r="Y41" s="7">
        <f>(IF(D41="C",C41,0))+(IF(F41="C",E41))+(IF(H41="C",G41,0))+(IF(J41="C",I41,0))+(IF(L41="C",K41,0))+(IF(N41="C",M41,0))+(IF(P41="C",O41,0))</f>
        <v>0</v>
      </c>
      <c r="Z41" s="7">
        <f>(IF(D41="PB",C41,0))+(IF(F41="PB",E41))+(IF(H41="PB",G41,0))+(IF(J41="PB",I41,0))+(IF(L41="PB",K41,0))+(IF(N41="PB",M41,0))+(IF(P41="PB",O41,0))</f>
        <v>0</v>
      </c>
      <c r="AA41" s="12">
        <f>(IF(D41="O",C41,0))+(IF(F41="O",E41))+(IF(H41="O",G41,0))+(IF(J41="O",I41,0))+(IF(L41="O",K41,0))+(IF(N41="O",M41,0))+(IF(P41="O",O41,0))</f>
        <v>0</v>
      </c>
    </row>
    <row r="42" spans="1:30" ht="14.25" thickBot="1" x14ac:dyDescent="0.35">
      <c r="A42" s="158" t="s">
        <v>21</v>
      </c>
      <c r="B42" s="159"/>
      <c r="C42" s="74"/>
      <c r="D42" s="75"/>
      <c r="E42" s="74"/>
      <c r="F42" s="75"/>
      <c r="G42" s="74"/>
      <c r="H42" s="75"/>
      <c r="I42" s="74"/>
      <c r="J42" s="75"/>
      <c r="K42" s="74"/>
      <c r="L42" s="75"/>
      <c r="M42" s="74"/>
      <c r="N42" s="75"/>
      <c r="O42" s="74"/>
      <c r="P42" s="75"/>
      <c r="Q42" s="41">
        <f>C42+E42+G42+I42+K42+M42+O42</f>
        <v>0</v>
      </c>
      <c r="R42" s="82" t="s">
        <v>40</v>
      </c>
      <c r="T42" s="11">
        <f>(IF(D42="AL",C42,0))+(IF(F42="AL",E42))+(IF(H42="AL",G42,0))+(IF(J42="AL",I42,0))+(IF(L42="AL",K42,0))+(IF(N42="AL",M42,0))+(IF(P42="AL",O42,0))</f>
        <v>0</v>
      </c>
      <c r="U42" s="7">
        <f>(IF(D42="PH",C42,0))+(IF(F42="PH",E42))+(IF(H42="PH",G42,0))+(IF(J42="PH",I42,0))+(IF(L42="PH",K42,0))+(IF(N42="PH",M42,0))+(IF(P42="PH",O42,0))</f>
        <v>0</v>
      </c>
      <c r="V42" s="7">
        <f>(IF(D42="V",C42,0))+(IF(F42="V",E42))+(IF(H42="V",G42,0))+(IF(J42="V",I42,0))+(IF(L42="V",K42,0))+(IF(N42="V",M42,0))+(IF(P42="V",O42,0))</f>
        <v>0</v>
      </c>
      <c r="W42" s="7">
        <f>(IF(D42="S",C42,0))+(IF(F42="S",E42))+(IF(H42="S",G42,0))+(IF(J42="S",I42,0))+(IF(L42="S",K42,0))+(IF(N42="S",M42,0))+(IF(P42="S",O42,0))</f>
        <v>0</v>
      </c>
      <c r="X42" s="7">
        <f>(IF(D42="SL",C42,0))+(IF(F42="SL",E42))+(IF(H42="SL",G42,0))+(IF(J42="SL",I42,0))+(IF(L42="SL",K42,0))+(IF(N42="SL",M42,0))+(IF(P42="SL",O42,0))</f>
        <v>0</v>
      </c>
      <c r="Y42" s="7">
        <f>(IF(D42="C",C42,0))+(IF(F42="C",E42))+(IF(H42="C",G42,0))+(IF(J42="C",I42,0))+(IF(L42="C",K42,0))+(IF(N42="C",M42,0))+(IF(P42="C",O42,0))</f>
        <v>0</v>
      </c>
      <c r="Z42" s="7">
        <f>(IF(D42="PB",C42,0))+(IF(F42="PB",E42))+(IF(H42="PB",G42,0))+(IF(J42="PB",I42,0))+(IF(L42="PB",K42,0))+(IF(N42="PB",M42,0))+(IF(P42="PB",O42,0))</f>
        <v>0</v>
      </c>
      <c r="AA42" s="12">
        <f>(IF(D42="O",C42,0))+(IF(F42="O",E42))+(IF(H42="O",G42,0))+(IF(J42="O",I42,0))+(IF(L42="O",K42,0))+(IF(N42="O",M42,0))+(IF(P42="O",O42,0))</f>
        <v>0</v>
      </c>
    </row>
    <row r="43" spans="1:30" ht="14.25" thickBot="1" x14ac:dyDescent="0.35">
      <c r="A43" s="48"/>
      <c r="B43" s="48"/>
      <c r="C43" s="48"/>
      <c r="D43" s="48"/>
      <c r="E43" s="48"/>
      <c r="F43" s="48"/>
      <c r="G43" s="49"/>
      <c r="H43" s="48"/>
      <c r="I43" s="48"/>
      <c r="J43" s="48"/>
      <c r="K43" s="48"/>
      <c r="L43" s="48"/>
      <c r="M43" s="50"/>
      <c r="N43" s="51"/>
      <c r="O43" s="52" t="s">
        <v>42</v>
      </c>
      <c r="P43" s="53"/>
      <c r="Q43" s="83">
        <f>Q40+Q41+Q42</f>
        <v>0</v>
      </c>
      <c r="R43" s="84"/>
      <c r="S43" s="1"/>
      <c r="T43" s="11"/>
      <c r="U43" s="7"/>
      <c r="V43" s="7"/>
      <c r="W43" s="7"/>
      <c r="X43" s="7"/>
      <c r="Y43" s="7"/>
      <c r="Z43" s="7"/>
      <c r="AA43" s="12"/>
    </row>
    <row r="44" spans="1:30" x14ac:dyDescent="0.3">
      <c r="A44" s="28"/>
      <c r="B44" s="28"/>
      <c r="C44" s="113" t="s">
        <v>0</v>
      </c>
      <c r="D44" s="114"/>
      <c r="E44" s="115">
        <v>42602</v>
      </c>
      <c r="F44" s="29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86"/>
      <c r="R44" s="86"/>
      <c r="T44" s="11"/>
      <c r="U44" s="7"/>
      <c r="V44" s="7"/>
      <c r="W44" s="7"/>
      <c r="X44" s="7"/>
      <c r="Y44" s="7"/>
      <c r="Z44" s="7"/>
      <c r="AA44" s="12"/>
      <c r="AB44" s="1"/>
      <c r="AC44" s="1"/>
      <c r="AD44" s="1"/>
    </row>
    <row r="45" spans="1:30" x14ac:dyDescent="0.3">
      <c r="A45" s="28"/>
      <c r="B45" s="28"/>
      <c r="C45" s="113" t="s">
        <v>1</v>
      </c>
      <c r="D45" s="114"/>
      <c r="E45" s="116">
        <f>IF($E$44=0,"",$E$44+6)</f>
        <v>42608</v>
      </c>
      <c r="F45" s="30"/>
      <c r="G45" s="28" t="s">
        <v>48</v>
      </c>
      <c r="H45" s="28"/>
      <c r="I45" s="28"/>
      <c r="J45" s="28"/>
      <c r="K45" s="28"/>
      <c r="L45" s="28"/>
      <c r="M45" s="28"/>
      <c r="N45" s="28"/>
      <c r="O45" s="28"/>
      <c r="P45" s="28"/>
      <c r="Q45" s="86"/>
      <c r="R45" s="86"/>
      <c r="T45" s="11"/>
      <c r="U45" s="7"/>
      <c r="V45" s="7"/>
      <c r="W45" s="7"/>
      <c r="X45" s="7"/>
      <c r="Y45" s="7"/>
      <c r="Z45" s="7"/>
      <c r="AA45" s="12"/>
    </row>
    <row r="46" spans="1:30" x14ac:dyDescent="0.3">
      <c r="A46" s="28"/>
      <c r="B46" s="28"/>
      <c r="C46" s="107" t="s">
        <v>13</v>
      </c>
      <c r="D46" s="107"/>
      <c r="E46" s="108" t="s">
        <v>14</v>
      </c>
      <c r="F46" s="108"/>
      <c r="G46" s="106" t="s">
        <v>15</v>
      </c>
      <c r="H46" s="106"/>
      <c r="I46" s="106" t="s">
        <v>16</v>
      </c>
      <c r="J46" s="106"/>
      <c r="K46" s="106" t="s">
        <v>17</v>
      </c>
      <c r="L46" s="106"/>
      <c r="M46" s="106" t="s">
        <v>18</v>
      </c>
      <c r="N46" s="106"/>
      <c r="O46" s="106" t="s">
        <v>19</v>
      </c>
      <c r="P46" s="106"/>
      <c r="Q46" s="32"/>
      <c r="R46" s="32"/>
      <c r="T46" s="11"/>
      <c r="U46" s="7"/>
      <c r="V46" s="7"/>
      <c r="W46" s="7"/>
      <c r="X46" s="7"/>
      <c r="Y46" s="7"/>
      <c r="Z46" s="7"/>
      <c r="AA46" s="12"/>
    </row>
    <row r="47" spans="1:30" ht="14.25" thickBot="1" x14ac:dyDescent="0.35">
      <c r="A47" s="28"/>
      <c r="B47" s="28"/>
      <c r="C47" s="151">
        <f>IF($E$44=0,"",$E$44)</f>
        <v>42602</v>
      </c>
      <c r="D47" s="109"/>
      <c r="E47" s="151">
        <f>IF($E$44=0,"",$E$44+1)</f>
        <v>42603</v>
      </c>
      <c r="F47" s="109"/>
      <c r="G47" s="151">
        <f>IF($E$44=0,"",$E$44+2)</f>
        <v>42604</v>
      </c>
      <c r="H47" s="109"/>
      <c r="I47" s="151">
        <f>IF($E$44=0,"",$E$44+3)</f>
        <v>42605</v>
      </c>
      <c r="J47" s="109"/>
      <c r="K47" s="151">
        <f>IF($E$44=0,"",$E$44+4)</f>
        <v>42606</v>
      </c>
      <c r="L47" s="109"/>
      <c r="M47" s="151">
        <f>IF($E$44=0,"",$E$44+5)</f>
        <v>42607</v>
      </c>
      <c r="N47" s="109"/>
      <c r="O47" s="151">
        <f>IF($E$44=0,"",$E$44+6)</f>
        <v>42608</v>
      </c>
      <c r="P47" s="109"/>
      <c r="Q47" s="87"/>
      <c r="R47" s="87"/>
      <c r="T47" s="11"/>
      <c r="U47" s="7"/>
      <c r="V47" s="7"/>
      <c r="W47" s="7"/>
      <c r="X47" s="7"/>
      <c r="Y47" s="7"/>
      <c r="Z47" s="7"/>
      <c r="AA47" s="12"/>
    </row>
    <row r="48" spans="1:30" x14ac:dyDescent="0.3">
      <c r="A48" s="154" t="s">
        <v>2</v>
      </c>
      <c r="B48" s="155"/>
      <c r="C48" s="70"/>
      <c r="D48" s="33" t="s">
        <v>3</v>
      </c>
      <c r="E48" s="70"/>
      <c r="F48" s="34" t="s">
        <v>3</v>
      </c>
      <c r="G48" s="70"/>
      <c r="H48" s="34" t="s">
        <v>3</v>
      </c>
      <c r="I48" s="70"/>
      <c r="J48" s="34" t="s">
        <v>3</v>
      </c>
      <c r="K48" s="70"/>
      <c r="L48" s="34" t="s">
        <v>3</v>
      </c>
      <c r="M48" s="70"/>
      <c r="N48" s="34" t="s">
        <v>3</v>
      </c>
      <c r="O48" s="70"/>
      <c r="P48" s="34" t="s">
        <v>3</v>
      </c>
      <c r="Q48" s="32"/>
      <c r="R48" s="32"/>
      <c r="T48" s="11"/>
      <c r="U48" s="7"/>
      <c r="V48" s="7"/>
      <c r="W48" s="7"/>
      <c r="X48" s="7"/>
      <c r="Y48" s="7"/>
      <c r="Z48" s="7"/>
      <c r="AA48" s="12"/>
    </row>
    <row r="49" spans="1:30" ht="14.25" thickBot="1" x14ac:dyDescent="0.35">
      <c r="A49" s="152" t="s">
        <v>4</v>
      </c>
      <c r="B49" s="153"/>
      <c r="C49" s="71"/>
      <c r="D49" s="36">
        <f>IF((OR(C49="",C48="")),0,IF((C49&lt;C48),((C49-C48)*24)+24,(C49-C48)*24))</f>
        <v>0</v>
      </c>
      <c r="E49" s="71"/>
      <c r="F49" s="37">
        <f>IF((OR(E49="",E48="")),0,IF((E49&lt;E48),((E49-E48)*24)+24,(E49-E48)*24))</f>
        <v>0</v>
      </c>
      <c r="G49" s="71"/>
      <c r="H49" s="37">
        <f>IF((OR(G49="",G48="")),0,IF((G49&lt;G48),((G49-G48)*24)+24,(G49-G48)*24))</f>
        <v>0</v>
      </c>
      <c r="I49" s="71"/>
      <c r="J49" s="37">
        <f>IF((OR(I49="",I48="")),0,IF((I49&lt;I48),((I49-I48)*24)+24,(I49-I48)*24))</f>
        <v>0</v>
      </c>
      <c r="K49" s="71"/>
      <c r="L49" s="37">
        <f>IF((OR(K49="",K48="")),0,IF((K49&lt;K48),((K49-K48)*24)+24,(K49-K48)*24))</f>
        <v>0</v>
      </c>
      <c r="M49" s="71"/>
      <c r="N49" s="37">
        <f>IF((OR(M49="",M48="")),0,IF((M49&lt;M48),((M49-M48)*24)+24,(M49-M48)*24))</f>
        <v>0</v>
      </c>
      <c r="O49" s="71"/>
      <c r="P49" s="37">
        <f>IF((OR(O49="",O48="")),0,IF((O49&lt;O48),((O49-O48)*24)+24,(O49-O48)*24))</f>
        <v>0</v>
      </c>
      <c r="Q49" s="87"/>
      <c r="R49" s="87"/>
      <c r="T49" s="11"/>
      <c r="U49" s="7"/>
      <c r="V49" s="7"/>
      <c r="W49" s="7"/>
      <c r="X49" s="7"/>
      <c r="Y49" s="7"/>
      <c r="Z49" s="7"/>
      <c r="AA49" s="12"/>
    </row>
    <row r="50" spans="1:30" ht="14.25" thickBot="1" x14ac:dyDescent="0.35">
      <c r="A50" s="38"/>
      <c r="B50" s="39"/>
      <c r="C50" s="96"/>
      <c r="D50" s="97"/>
      <c r="E50" s="96"/>
      <c r="F50" s="41"/>
      <c r="G50" s="96"/>
      <c r="H50" s="41"/>
      <c r="I50" s="96"/>
      <c r="J50" s="41"/>
      <c r="K50" s="96"/>
      <c r="L50" s="41"/>
      <c r="M50" s="96"/>
      <c r="N50" s="41"/>
      <c r="O50" s="96"/>
      <c r="P50" s="41"/>
      <c r="Q50" s="32"/>
      <c r="R50" s="32"/>
      <c r="T50" s="11"/>
      <c r="U50" s="7"/>
      <c r="V50" s="7"/>
      <c r="W50" s="7"/>
      <c r="X50" s="7"/>
      <c r="Y50" s="7"/>
      <c r="Z50" s="7"/>
      <c r="AA50" s="12"/>
    </row>
    <row r="51" spans="1:30" x14ac:dyDescent="0.3">
      <c r="A51" s="154" t="s">
        <v>2</v>
      </c>
      <c r="B51" s="155"/>
      <c r="C51" s="70"/>
      <c r="D51" s="33" t="s">
        <v>3</v>
      </c>
      <c r="E51" s="70"/>
      <c r="F51" s="34" t="s">
        <v>3</v>
      </c>
      <c r="G51" s="70"/>
      <c r="H51" s="34" t="s">
        <v>3</v>
      </c>
      <c r="I51" s="70"/>
      <c r="J51" s="34" t="s">
        <v>3</v>
      </c>
      <c r="K51" s="70"/>
      <c r="L51" s="34" t="s">
        <v>3</v>
      </c>
      <c r="M51" s="70"/>
      <c r="N51" s="34" t="s">
        <v>3</v>
      </c>
      <c r="O51" s="70"/>
      <c r="P51" s="34" t="s">
        <v>3</v>
      </c>
      <c r="Q51" s="42" t="s">
        <v>3</v>
      </c>
      <c r="R51" s="43" t="s">
        <v>39</v>
      </c>
      <c r="T51" s="11"/>
      <c r="U51" s="7"/>
      <c r="V51" s="7"/>
      <c r="W51" s="7"/>
      <c r="X51" s="7"/>
      <c r="Y51" s="7"/>
      <c r="Z51" s="7"/>
      <c r="AA51" s="12"/>
    </row>
    <row r="52" spans="1:30" ht="13.5" customHeight="1" thickBot="1" x14ac:dyDescent="0.35">
      <c r="A52" s="156" t="s">
        <v>4</v>
      </c>
      <c r="B52" s="157"/>
      <c r="C52" s="71"/>
      <c r="D52" s="36">
        <f>IF((OR(C52="",C51="")),0,IF((C52&lt;C51),((C52-C51)*24)+24,(C52-C51)*24))</f>
        <v>0</v>
      </c>
      <c r="E52" s="71"/>
      <c r="F52" s="37">
        <f>IF((OR(E52="",E51="")),0,IF((E52&lt;E51),((E52-E51)*24)+24,(E52-E51)*24))</f>
        <v>0</v>
      </c>
      <c r="G52" s="71"/>
      <c r="H52" s="37">
        <f>IF((OR(G52="",G51="")),0,IF((G52&lt;G51),((G52-G51)*24)+24,(G52-G51)*24))</f>
        <v>0</v>
      </c>
      <c r="I52" s="71"/>
      <c r="J52" s="37">
        <f>IF((OR(I52="",I51="")),0,IF((I52&lt;I51),((I52-I51)*24)+24,(I52-I51)*24))</f>
        <v>0</v>
      </c>
      <c r="K52" s="71"/>
      <c r="L52" s="37">
        <f>IF((OR(K52="",K51="")),0,IF((K52&lt;K51),((K52-K51)*24)+24,(K52-K51)*24))</f>
        <v>0</v>
      </c>
      <c r="M52" s="71"/>
      <c r="N52" s="37">
        <f>IF((OR(M52="",M51="")),0,IF((M52&lt;M51),((M52-M51)*24)+24,(M52-M51)*24))</f>
        <v>0</v>
      </c>
      <c r="O52" s="71"/>
      <c r="P52" s="37">
        <f>IF((OR(O52="",O51="")),0,IF((O52&lt;O51),((O52-O51)*24)+24,(O52-O51)*24))</f>
        <v>0</v>
      </c>
      <c r="Q52" s="42" t="s">
        <v>20</v>
      </c>
      <c r="R52" s="88" t="s">
        <v>40</v>
      </c>
      <c r="T52" s="11"/>
      <c r="U52" s="7"/>
      <c r="V52" s="7"/>
      <c r="W52" s="7"/>
      <c r="X52" s="7"/>
      <c r="Y52" s="7"/>
      <c r="Z52" s="7"/>
      <c r="AA52" s="12"/>
    </row>
    <row r="53" spans="1:30" ht="14.25" thickBot="1" x14ac:dyDescent="0.35">
      <c r="A53" s="169" t="s">
        <v>41</v>
      </c>
      <c r="B53" s="170"/>
      <c r="C53" s="44">
        <f>IF(OR(ISTEXT(D49)),"Error in C12 or C15",(D49+D52))</f>
        <v>0</v>
      </c>
      <c r="D53" s="45"/>
      <c r="E53" s="44">
        <f>IF(OR(ISTEXT(F49)),"Error in C12 or C15",(F49+F52))</f>
        <v>0</v>
      </c>
      <c r="F53" s="45"/>
      <c r="G53" s="44">
        <f>IF(OR(ISTEXT(H49)),"Error in C12 or C15",(H49+H52))</f>
        <v>0</v>
      </c>
      <c r="H53" s="45"/>
      <c r="I53" s="44">
        <f>IF(OR(ISTEXT(J49)),"Error in C12 or C15",(J49+J52))</f>
        <v>0</v>
      </c>
      <c r="J53" s="45"/>
      <c r="K53" s="44">
        <f>IF(OR(ISTEXT(L49)),"Error in C12 or C15",(L49+L52))</f>
        <v>0</v>
      </c>
      <c r="L53" s="45"/>
      <c r="M53" s="44">
        <f>IF(OR(ISTEXT(N49)),"Error in C12 or C15",(N49+N52))</f>
        <v>0</v>
      </c>
      <c r="N53" s="45"/>
      <c r="O53" s="44">
        <f>IF(OR(ISTEXT(P49)),"Error in C12 or C15",(P49+P52))</f>
        <v>0</v>
      </c>
      <c r="P53" s="45"/>
      <c r="Q53" s="46">
        <f>SUM(C53:P53)</f>
        <v>0</v>
      </c>
      <c r="R53" s="47"/>
      <c r="T53" s="11" t="s">
        <v>22</v>
      </c>
      <c r="U53" s="7" t="s">
        <v>23</v>
      </c>
      <c r="V53" s="7" t="s">
        <v>24</v>
      </c>
      <c r="W53" s="7" t="s">
        <v>25</v>
      </c>
      <c r="X53" s="7" t="s">
        <v>26</v>
      </c>
      <c r="Y53" s="7" t="s">
        <v>27</v>
      </c>
      <c r="Z53" s="7" t="s">
        <v>28</v>
      </c>
      <c r="AA53" s="12" t="s">
        <v>29</v>
      </c>
    </row>
    <row r="54" spans="1:30" x14ac:dyDescent="0.3">
      <c r="A54" s="158" t="s">
        <v>21</v>
      </c>
      <c r="B54" s="159"/>
      <c r="C54" s="72"/>
      <c r="D54" s="73"/>
      <c r="E54" s="72"/>
      <c r="F54" s="73"/>
      <c r="G54" s="72"/>
      <c r="H54" s="73"/>
      <c r="I54" s="72"/>
      <c r="J54" s="73"/>
      <c r="K54" s="72"/>
      <c r="L54" s="73"/>
      <c r="M54" s="72"/>
      <c r="N54" s="73"/>
      <c r="O54" s="72"/>
      <c r="P54" s="73"/>
      <c r="Q54" s="41">
        <f>C54+E54+G54+I54+K54+M54+O54</f>
        <v>0</v>
      </c>
      <c r="R54" s="82" t="s">
        <v>39</v>
      </c>
      <c r="T54" s="11">
        <f>(IF(D54="AL",C54,0))+(IF(F54="AL",E54))+(IF(H54="AL",G54,0))+(IF(J54="AL",I54,0))+(IF(L54="AL",K54,0))+(IF(N54="AL",M54,0))+(IF(P54="AL",O54,0))</f>
        <v>0</v>
      </c>
      <c r="U54" s="7">
        <f>(IF(D54="PH",C54,0))+(IF(F54="PH",E54))+(IF(H54="PH",G54,0))+(IF(J54="PH",I54,0))+(IF(L54="PH",K54,0))+(IF(N54="PH",M54,0))+(IF(P54="PH",O54,0))</f>
        <v>0</v>
      </c>
      <c r="V54" s="7">
        <f>(IF(D54="V",C54,0))+(IF(F54="V",E54))+(IF(H54="V",G54,0))+(IF(J54="V",I54,0))+(IF(L54="V",K54,0))+(IF(N54="V",M54,0))+(IF(P54="V",O54,0))</f>
        <v>0</v>
      </c>
      <c r="W54" s="7">
        <f>(IF(D54="S",C54,0))+(IF(F54="S",E54))+(IF(H54="S",G54,0))+(IF(J54="S",I54,0))+(IF(L54="S",K54,0))+(IF(N54="S",M54,0))+(IF(P54="S",O54,0))</f>
        <v>0</v>
      </c>
      <c r="X54" s="7">
        <f>(IF(D54="SL",C54,0))+(IF(F54="SL",E54))+(IF(H54="SL",G54,0))+(IF(J54="SL",I54,0))+(IF(L54="SL",K54,0))+(IF(N54="SL",M54,0))+(IF(P54="SL",O54,0))</f>
        <v>0</v>
      </c>
      <c r="Y54" s="7">
        <f>(IF(D54="C",C54,0))+(IF(F54="C",E54))+(IF(H54="C",G54,0))+(IF(J54="C",I54,0))+(IF(L54="C",K54,0))+(IF(N54="C",M54,0))+(IF(P54="C",O54,0))</f>
        <v>0</v>
      </c>
      <c r="Z54" s="7">
        <f>(IF(D54="PB",C54,0))+(IF(F54="PB",E54))+(IF(H54="PB",G54,0))+(IF(J54="PB",I54,0))+(IF(L54="PB",K54,0))+(IF(N54="PB",M54,0))+(IF(P54="PB",O54,0))</f>
        <v>0</v>
      </c>
      <c r="AA54" s="12">
        <f>(IF(D54="O",C54,0))+(IF(F54="O",E54))+(IF(H54="O",G54,0))+(IF(J54="O",I54,0))+(IF(L54="O",K54,0))+(IF(N54="O",M54,0))+(IF(P54="O",O54,0))</f>
        <v>0</v>
      </c>
    </row>
    <row r="55" spans="1:30" ht="14.25" thickBot="1" x14ac:dyDescent="0.35">
      <c r="A55" s="158" t="s">
        <v>21</v>
      </c>
      <c r="B55" s="159"/>
      <c r="C55" s="74"/>
      <c r="D55" s="75"/>
      <c r="E55" s="74"/>
      <c r="F55" s="75"/>
      <c r="G55" s="74"/>
      <c r="H55" s="75"/>
      <c r="I55" s="74"/>
      <c r="J55" s="75"/>
      <c r="K55" s="74"/>
      <c r="L55" s="75"/>
      <c r="M55" s="74"/>
      <c r="N55" s="75"/>
      <c r="O55" s="74"/>
      <c r="P55" s="75"/>
      <c r="Q55" s="41">
        <f>C55+E55+G55+I55+K55+M55+O55</f>
        <v>0</v>
      </c>
      <c r="R55" s="82" t="s">
        <v>40</v>
      </c>
      <c r="T55" s="11">
        <f>(IF(D55="AL",C55,0))+(IF(F55="AL",E55))+(IF(H55="AL",G55,0))+(IF(J55="AL",I55,0))+(IF(L55="AL",K55,0))+(IF(N55="AL",M55,0))+(IF(P55="AL",O55,0))</f>
        <v>0</v>
      </c>
      <c r="U55" s="7">
        <f>(IF(D55="PH",C55,0))+(IF(F55="PH",E55))+(IF(H55="PH",G55,0))+(IF(J55="PH",I55,0))+(IF(L55="PH",K55,0))+(IF(N55="PH",M55,0))+(IF(P55="PH",O55,0))</f>
        <v>0</v>
      </c>
      <c r="V55" s="7">
        <f>(IF(D55="V",C55,0))+(IF(F55="V",E55))+(IF(H55="V",G55,0))+(IF(J55="V",I55,0))+(IF(L55="V",K55,0))+(IF(N55="V",M55,0))+(IF(P55="V",O55,0))</f>
        <v>0</v>
      </c>
      <c r="W55" s="7">
        <f>(IF(D55="S",C55,0))+(IF(F55="S",E55))+(IF(H55="S",G55,0))+(IF(J55="S",I55,0))+(IF(L55="S",K55,0))+(IF(N55="S",M55,0))+(IF(P55="S",O55,0))</f>
        <v>0</v>
      </c>
      <c r="X55" s="7">
        <f>(IF(D55="SL",C55,0))+(IF(F55="SL",E55))+(IF(H55="SL",G55,0))+(IF(J55="SL",I55,0))+(IF(L55="SL",K55,0))+(IF(N55="SL",M55,0))+(IF(P55="SL",O55,0))</f>
        <v>0</v>
      </c>
      <c r="Y55" s="7">
        <f>(IF(D55="C",C55,0))+(IF(F55="C",E55))+(IF(H55="C",G55,0))+(IF(J55="C",I55,0))+(IF(L55="C",K55,0))+(IF(N55="C",M55,0))+(IF(P55="C",O55,0))</f>
        <v>0</v>
      </c>
      <c r="Z55" s="7">
        <f>(IF(D55="PB",C55,0))+(IF(F55="PB",E55))+(IF(H55="PB",G55,0))+(IF(J55="PB",I55,0))+(IF(L55="PB",K55,0))+(IF(N55="PB",M55,0))+(IF(P55="PB",O55,0))</f>
        <v>0</v>
      </c>
      <c r="AA55" s="12">
        <f>(IF(D55="O",C55,0))+(IF(F55="O",E55))+(IF(H55="O",G55,0))+(IF(J55="O",I55,0))+(IF(L55="O",K55,0))+(IF(N55="O",M55,0))+(IF(P55="O",O55,0))</f>
        <v>0</v>
      </c>
    </row>
    <row r="56" spans="1:30" ht="14.25" thickBot="1" x14ac:dyDescent="0.35">
      <c r="A56" s="48"/>
      <c r="B56" s="48"/>
      <c r="C56" s="48"/>
      <c r="D56" s="48"/>
      <c r="E56" s="48"/>
      <c r="F56" s="48"/>
      <c r="G56" s="49"/>
      <c r="H56" s="48"/>
      <c r="I56" s="48"/>
      <c r="J56" s="48"/>
      <c r="K56" s="48"/>
      <c r="L56" s="48"/>
      <c r="M56" s="50"/>
      <c r="N56" s="51"/>
      <c r="O56" s="52" t="s">
        <v>42</v>
      </c>
      <c r="P56" s="53"/>
      <c r="Q56" s="83">
        <f>Q53+Q54+Q55</f>
        <v>0</v>
      </c>
      <c r="R56" s="84"/>
      <c r="S56" s="1"/>
      <c r="T56" s="11"/>
      <c r="U56" s="7"/>
      <c r="V56" s="7"/>
      <c r="W56" s="7"/>
      <c r="X56" s="18"/>
      <c r="Y56" s="136"/>
      <c r="Z56" s="7"/>
      <c r="AA56" s="12"/>
    </row>
    <row r="57" spans="1:30" ht="14.25" thickBot="1" x14ac:dyDescent="0.35">
      <c r="T57" s="11"/>
      <c r="U57" s="7"/>
      <c r="V57" s="7"/>
      <c r="W57" s="7"/>
      <c r="X57" s="7"/>
      <c r="Y57" s="7"/>
      <c r="Z57" s="7"/>
      <c r="AA57" s="12"/>
    </row>
    <row r="58" spans="1:30" s="3" customFormat="1" x14ac:dyDescent="0.3">
      <c r="A58" s="26"/>
      <c r="B58" s="65"/>
      <c r="C58" s="175" t="s">
        <v>7</v>
      </c>
      <c r="D58" s="176"/>
      <c r="E58" s="176"/>
      <c r="F58" s="100"/>
      <c r="G58" s="100"/>
      <c r="H58" s="100"/>
      <c r="I58" s="176" t="s">
        <v>8</v>
      </c>
      <c r="J58" s="176"/>
      <c r="K58" s="101" t="s">
        <v>30</v>
      </c>
      <c r="L58" s="100"/>
      <c r="M58" s="101" t="s">
        <v>52</v>
      </c>
      <c r="N58" s="101"/>
      <c r="O58" s="102" t="s">
        <v>51</v>
      </c>
      <c r="P58" s="26"/>
      <c r="Q58" s="85"/>
      <c r="R58" s="89"/>
      <c r="S58" s="2"/>
      <c r="T58" s="11"/>
      <c r="U58" s="7"/>
      <c r="V58" s="7"/>
      <c r="W58" s="7"/>
      <c r="X58" s="7"/>
      <c r="Y58" s="7"/>
      <c r="Z58" s="7"/>
      <c r="AA58" s="12"/>
      <c r="AB58" s="2"/>
      <c r="AC58" s="2"/>
      <c r="AD58" s="2"/>
    </row>
    <row r="59" spans="1:30" x14ac:dyDescent="0.3">
      <c r="A59" s="26"/>
      <c r="B59" s="65"/>
      <c r="C59" s="103"/>
      <c r="D59" s="65"/>
      <c r="E59" s="66" t="s">
        <v>34</v>
      </c>
      <c r="F59" s="98">
        <f>'Jun-Jul'!F75</f>
        <v>0</v>
      </c>
      <c r="G59" s="65"/>
      <c r="H59" s="65"/>
      <c r="I59" s="65"/>
      <c r="J59" s="66" t="s">
        <v>9</v>
      </c>
      <c r="K59" s="65">
        <f>T59</f>
        <v>0</v>
      </c>
      <c r="L59" s="65"/>
      <c r="M59" s="67">
        <f>K59/7.5</f>
        <v>0</v>
      </c>
      <c r="N59" s="65"/>
      <c r="O59" s="104">
        <f>K59/7</f>
        <v>0</v>
      </c>
      <c r="P59" s="26"/>
      <c r="Q59" s="85"/>
      <c r="R59" s="85"/>
      <c r="T59" s="11">
        <f>SUM(T15,T16,T28,T29,T41,T42,T54,T55)</f>
        <v>0</v>
      </c>
      <c r="U59" s="11">
        <f t="shared" ref="U59:AA59" si="1">SUM(U15,U16,U28,U29,U41,U42,U54,U55)</f>
        <v>0</v>
      </c>
      <c r="V59" s="11">
        <f t="shared" si="1"/>
        <v>0</v>
      </c>
      <c r="W59" s="11">
        <f t="shared" si="1"/>
        <v>0</v>
      </c>
      <c r="X59" s="11">
        <f>SUM(X15,X16,X28,X29,X41,X42,X54,X55)</f>
        <v>0</v>
      </c>
      <c r="Y59" s="11">
        <f t="shared" si="1"/>
        <v>0</v>
      </c>
      <c r="Z59" s="11">
        <f t="shared" si="1"/>
        <v>0</v>
      </c>
      <c r="AA59" s="11">
        <f t="shared" si="1"/>
        <v>0</v>
      </c>
    </row>
    <row r="60" spans="1:30" x14ac:dyDescent="0.3">
      <c r="A60" s="26"/>
      <c r="B60" s="65"/>
      <c r="C60" s="103"/>
      <c r="D60" s="65"/>
      <c r="E60" s="66" t="s">
        <v>35</v>
      </c>
      <c r="F60" s="99">
        <f>SUM(R17,R30,R43,R56)</f>
        <v>0</v>
      </c>
      <c r="G60" s="65"/>
      <c r="H60" s="65"/>
      <c r="I60" s="65"/>
      <c r="J60" s="66" t="s">
        <v>10</v>
      </c>
      <c r="K60" s="65">
        <f>U59</f>
        <v>0</v>
      </c>
      <c r="L60" s="65"/>
      <c r="M60" s="67">
        <f t="shared" ref="M60:M64" si="2">K60/7.5</f>
        <v>0</v>
      </c>
      <c r="N60" s="65"/>
      <c r="O60" s="104">
        <f t="shared" ref="O60:O64" si="3">K60/7</f>
        <v>0</v>
      </c>
      <c r="P60" s="26"/>
      <c r="Q60" s="85"/>
      <c r="R60" s="85"/>
      <c r="T60" s="15"/>
      <c r="U60" s="16"/>
      <c r="V60" s="16"/>
      <c r="W60" s="16"/>
      <c r="X60" s="16"/>
      <c r="Y60" s="16"/>
      <c r="Z60" s="16"/>
      <c r="AA60" s="17"/>
    </row>
    <row r="61" spans="1:30" x14ac:dyDescent="0.3">
      <c r="A61" s="26"/>
      <c r="B61" s="65"/>
      <c r="C61" s="103"/>
      <c r="D61" s="65"/>
      <c r="E61" s="66" t="s">
        <v>54</v>
      </c>
      <c r="F61" s="98">
        <f>Y59</f>
        <v>0</v>
      </c>
      <c r="G61" s="65"/>
      <c r="H61" s="65"/>
      <c r="I61" s="65"/>
      <c r="J61" s="66" t="s">
        <v>33</v>
      </c>
      <c r="K61" s="65">
        <f>V59</f>
        <v>0</v>
      </c>
      <c r="L61" s="65"/>
      <c r="M61" s="67">
        <f t="shared" si="2"/>
        <v>0</v>
      </c>
      <c r="N61" s="65"/>
      <c r="O61" s="104">
        <f t="shared" si="3"/>
        <v>0</v>
      </c>
      <c r="P61" s="26"/>
      <c r="Q61" s="85"/>
      <c r="R61" s="85"/>
    </row>
    <row r="62" spans="1:30" x14ac:dyDescent="0.3">
      <c r="A62" s="26"/>
      <c r="B62" s="65"/>
      <c r="C62" s="103"/>
      <c r="D62" s="65"/>
      <c r="E62" s="66" t="s">
        <v>36</v>
      </c>
      <c r="F62" s="99">
        <f>F59+F60-F61</f>
        <v>0</v>
      </c>
      <c r="G62" s="65"/>
      <c r="H62" s="65"/>
      <c r="I62" s="65"/>
      <c r="J62" s="66" t="s">
        <v>32</v>
      </c>
      <c r="K62" s="65">
        <f>W59+X59</f>
        <v>0</v>
      </c>
      <c r="L62" s="65"/>
      <c r="M62" s="67">
        <f t="shared" si="2"/>
        <v>0</v>
      </c>
      <c r="N62" s="65"/>
      <c r="O62" s="104">
        <f t="shared" si="3"/>
        <v>0</v>
      </c>
      <c r="P62" s="26"/>
      <c r="Q62" s="85"/>
      <c r="R62" s="85"/>
    </row>
    <row r="63" spans="1:30" x14ac:dyDescent="0.3">
      <c r="A63" s="26"/>
      <c r="B63" s="65"/>
      <c r="C63" s="103"/>
      <c r="D63" s="65"/>
      <c r="E63" s="65"/>
      <c r="F63" s="65"/>
      <c r="G63" s="65"/>
      <c r="H63" s="65"/>
      <c r="I63" s="65"/>
      <c r="J63" s="66" t="s">
        <v>31</v>
      </c>
      <c r="K63" s="65">
        <f>Z59</f>
        <v>0</v>
      </c>
      <c r="L63" s="65"/>
      <c r="M63" s="67">
        <f t="shared" si="2"/>
        <v>0</v>
      </c>
      <c r="N63" s="65"/>
      <c r="O63" s="104">
        <f t="shared" si="3"/>
        <v>0</v>
      </c>
      <c r="P63" s="26"/>
      <c r="Q63" s="85"/>
      <c r="R63" s="85"/>
    </row>
    <row r="64" spans="1:30" ht="14.25" thickBot="1" x14ac:dyDescent="0.35">
      <c r="A64" s="26"/>
      <c r="B64" s="65"/>
      <c r="C64" s="92"/>
      <c r="D64" s="93"/>
      <c r="E64" s="93"/>
      <c r="F64" s="93"/>
      <c r="G64" s="93"/>
      <c r="H64" s="93"/>
      <c r="I64" s="93"/>
      <c r="J64" s="94" t="s">
        <v>11</v>
      </c>
      <c r="K64" s="93">
        <f>AA59</f>
        <v>0</v>
      </c>
      <c r="L64" s="93"/>
      <c r="M64" s="95">
        <f t="shared" si="2"/>
        <v>0</v>
      </c>
      <c r="N64" s="93"/>
      <c r="O64" s="105">
        <f t="shared" si="3"/>
        <v>0</v>
      </c>
      <c r="P64" s="26"/>
      <c r="Q64" s="85"/>
      <c r="R64" s="85"/>
    </row>
    <row r="65" spans="1:30" x14ac:dyDescent="0.3">
      <c r="A65" s="26"/>
      <c r="B65" s="65"/>
      <c r="C65" s="65"/>
      <c r="D65" s="65"/>
      <c r="E65" s="65"/>
      <c r="F65" s="65"/>
      <c r="G65" s="65"/>
      <c r="H65" s="65"/>
      <c r="I65" s="65"/>
      <c r="J65" s="66"/>
      <c r="K65" s="65"/>
      <c r="L65" s="65"/>
      <c r="M65" s="67"/>
      <c r="N65" s="65"/>
      <c r="O65" s="65"/>
      <c r="P65" s="26"/>
      <c r="Q65" s="85"/>
      <c r="R65" s="85"/>
    </row>
    <row r="66" spans="1:30" ht="14.25" thickBot="1" x14ac:dyDescent="0.35">
      <c r="A66" s="26"/>
      <c r="B66" s="65"/>
      <c r="C66" s="69" t="s">
        <v>49</v>
      </c>
      <c r="D66" s="65"/>
      <c r="E66" s="65"/>
      <c r="F66" s="65"/>
      <c r="G66" s="65"/>
      <c r="H66" s="65"/>
      <c r="I66" s="65"/>
      <c r="J66" s="66"/>
      <c r="K66" s="65"/>
      <c r="L66" s="65"/>
      <c r="M66" s="67"/>
      <c r="N66" s="65"/>
      <c r="O66" s="65"/>
      <c r="P66" s="26"/>
      <c r="Q66" s="85"/>
      <c r="R66" s="85"/>
    </row>
    <row r="67" spans="1:30" ht="69" customHeight="1" thickBot="1" x14ac:dyDescent="0.35">
      <c r="A67" s="26"/>
      <c r="B67" s="65"/>
      <c r="C67" s="160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2"/>
      <c r="P67" s="26"/>
      <c r="Q67" s="85"/>
      <c r="R67" s="85"/>
    </row>
    <row r="68" spans="1:30" x14ac:dyDescent="0.3">
      <c r="A68" s="26"/>
      <c r="B68" s="26"/>
      <c r="C68" s="26"/>
      <c r="I68" s="65"/>
      <c r="J68" s="26"/>
      <c r="K68" s="26"/>
      <c r="L68" s="26"/>
      <c r="M68" s="26"/>
      <c r="N68" s="26"/>
      <c r="O68" s="26"/>
      <c r="P68" s="26"/>
      <c r="Q68" s="85"/>
      <c r="R68" s="85"/>
    </row>
    <row r="69" spans="1:30" x14ac:dyDescent="0.3">
      <c r="A69" s="26"/>
      <c r="B69" s="26"/>
      <c r="C69" s="26"/>
      <c r="D69" s="27" t="s">
        <v>65</v>
      </c>
      <c r="E69" s="68"/>
      <c r="F69" s="68"/>
      <c r="G69" s="68"/>
      <c r="H69" s="68"/>
      <c r="I69" s="65"/>
      <c r="J69" s="26"/>
      <c r="K69" s="27" t="s">
        <v>12</v>
      </c>
      <c r="L69" s="68"/>
      <c r="M69" s="68"/>
      <c r="N69" s="68"/>
      <c r="O69" s="68"/>
      <c r="P69" s="68"/>
      <c r="Q69" s="85"/>
      <c r="R69" s="85"/>
    </row>
    <row r="70" spans="1:30" x14ac:dyDescent="0.3">
      <c r="A70" s="26"/>
      <c r="Q70" s="85"/>
      <c r="R70" s="85"/>
      <c r="AB70" s="133"/>
      <c r="AC70" s="133"/>
      <c r="AD70" s="134"/>
    </row>
    <row r="71" spans="1:30" x14ac:dyDescent="0.3">
      <c r="AB71" s="3"/>
      <c r="AC71" s="3"/>
      <c r="AD71" s="3"/>
    </row>
  </sheetData>
  <sheetProtection algorithmName="SHA-512" hashValue="N+SjMIIHFx/GB/gamPcKk4I3oNDTyMZgnRAKIyPudjibdqvIz5jGcUXlrTHU1hACeIVe1esOoMgh5GEBeyeLbw==" saltValue="Rr5Q7WlukczjNKG/718o2A==" spinCount="100000" sheet="1" objects="1" scenarios="1" selectLockedCells="1"/>
  <mergeCells count="36">
    <mergeCell ref="C67:O67"/>
    <mergeCell ref="B3:F3"/>
    <mergeCell ref="A23:B23"/>
    <mergeCell ref="A25:B25"/>
    <mergeCell ref="A26:B26"/>
    <mergeCell ref="A27:B27"/>
    <mergeCell ref="A28:B28"/>
    <mergeCell ref="A54:B54"/>
    <mergeCell ref="A55:B55"/>
    <mergeCell ref="A53:B53"/>
    <mergeCell ref="A9:B9"/>
    <mergeCell ref="A29:B29"/>
    <mergeCell ref="A12:B12"/>
    <mergeCell ref="A13:B13"/>
    <mergeCell ref="A22:B22"/>
    <mergeCell ref="T1:AA1"/>
    <mergeCell ref="A1:R1"/>
    <mergeCell ref="A2:R2"/>
    <mergeCell ref="C58:E58"/>
    <mergeCell ref="I58:J58"/>
    <mergeCell ref="AB7:AC7"/>
    <mergeCell ref="A48:B48"/>
    <mergeCell ref="A51:B51"/>
    <mergeCell ref="A52:B52"/>
    <mergeCell ref="A49:B49"/>
    <mergeCell ref="A42:B42"/>
    <mergeCell ref="A35:B35"/>
    <mergeCell ref="A36:B36"/>
    <mergeCell ref="A38:B38"/>
    <mergeCell ref="A39:B39"/>
    <mergeCell ref="A40:B40"/>
    <mergeCell ref="A41:B41"/>
    <mergeCell ref="A10:B10"/>
    <mergeCell ref="A14:B14"/>
    <mergeCell ref="A15:B15"/>
    <mergeCell ref="A16:B16"/>
  </mergeCells>
  <dataValidations count="3">
    <dataValidation type="list" allowBlank="1" showInputMessage="1" showErrorMessage="1" errorTitle="PTO options" error="Please select from drop-down options" sqref="Y56">
      <formula1>$Y$17:$Y$25</formula1>
    </dataValidation>
    <dataValidation type="list" allowBlank="1" showInputMessage="1" showErrorMessage="1" errorTitle="PTO options" error="Please select from drop-down options" sqref="Y3:Y12">
      <formula1>$Y$3:$Y$12</formula1>
    </dataValidation>
    <dataValidation type="list" allowBlank="1" showInputMessage="1" showErrorMessage="1" errorTitle="PTO optoins" error="Please select from available paid time off options." sqref="P54:P55 H54:H55 J54:J55 L54:L55 N54:N55 D54:D55 F54:F55 P28:P29 H28:H29 J28:J29 L28:L29 N28:N29 D28:D29 F28:F29 P41:P42 H41:H42 J41:J42 L41:L42 N41:N42 D41:D42 F41:F42 P15:P16 H15:H16 J15:J16 L15:L16 N15:N16 D15:D16 F15:F16">
      <formula1>$Y$3:$Y$12</formula1>
    </dataValidation>
  </dataValidations>
  <pageMargins left="0" right="0" top="0" bottom="0" header="0.3" footer="0.3"/>
  <pageSetup scale="7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71"/>
  <sheetViews>
    <sheetView topLeftCell="A31" zoomScaleNormal="100" workbookViewId="0">
      <selection activeCell="G29" sqref="G29"/>
    </sheetView>
  </sheetViews>
  <sheetFormatPr defaultRowHeight="13.5" x14ac:dyDescent="0.3"/>
  <cols>
    <col min="1" max="1" width="9" style="2" customWidth="1"/>
    <col min="2" max="2" width="2.7109375" style="2" customWidth="1"/>
    <col min="3" max="3" width="9.5703125" style="2" customWidth="1"/>
    <col min="4" max="4" width="5.7109375" style="2" customWidth="1"/>
    <col min="5" max="5" width="11" style="2" customWidth="1"/>
    <col min="6" max="6" width="5.7109375" style="2" customWidth="1"/>
    <col min="7" max="7" width="9.85546875" style="2" customWidth="1"/>
    <col min="8" max="8" width="5.7109375" style="2" customWidth="1"/>
    <col min="9" max="9" width="9.28515625" style="2" bestFit="1" customWidth="1"/>
    <col min="10" max="10" width="5.7109375" style="2" customWidth="1"/>
    <col min="11" max="11" width="9.28515625" style="2" bestFit="1" customWidth="1"/>
    <col min="12" max="12" width="5.7109375" style="2" customWidth="1"/>
    <col min="13" max="13" width="9.28515625" style="2" bestFit="1" customWidth="1"/>
    <col min="14" max="14" width="5.7109375" style="2" customWidth="1"/>
    <col min="15" max="15" width="10" style="2" customWidth="1"/>
    <col min="16" max="16" width="5.7109375" style="2" customWidth="1"/>
    <col min="17" max="17" width="6" style="90" bestFit="1" customWidth="1"/>
    <col min="18" max="18" width="8.140625" style="90" customWidth="1"/>
    <col min="19" max="30" width="9.140625" style="2" hidden="1" customWidth="1"/>
    <col min="31" max="33" width="9.140625" style="2" customWidth="1"/>
    <col min="34" max="16384" width="9.140625" style="2"/>
  </cols>
  <sheetData>
    <row r="1" spans="1:30" ht="16.5" x14ac:dyDescent="0.3">
      <c r="A1" s="163" t="s">
        <v>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3"/>
      <c r="T1" s="166" t="s">
        <v>37</v>
      </c>
      <c r="U1" s="167"/>
      <c r="V1" s="167"/>
      <c r="W1" s="167"/>
      <c r="X1" s="167"/>
      <c r="Y1" s="167"/>
      <c r="Z1" s="167"/>
      <c r="AA1" s="168"/>
    </row>
    <row r="2" spans="1:30" ht="17.25" customHeight="1" thickBot="1" x14ac:dyDescent="0.35">
      <c r="A2" s="165" t="s">
        <v>53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T2" s="8"/>
      <c r="U2" s="9"/>
      <c r="V2" s="9"/>
      <c r="W2" s="9"/>
      <c r="X2" s="9"/>
      <c r="Y2" s="9"/>
      <c r="Z2" s="9"/>
      <c r="AA2" s="10"/>
    </row>
    <row r="3" spans="1:30" ht="16.5" customHeight="1" thickBot="1" x14ac:dyDescent="0.35">
      <c r="A3" s="27" t="s">
        <v>6</v>
      </c>
      <c r="B3" s="180" t="str">
        <f>'Jul-Aug'!B3:F3</f>
        <v>ENTER YOUR NAME HERE</v>
      </c>
      <c r="C3" s="181"/>
      <c r="D3" s="181"/>
      <c r="E3" s="181"/>
      <c r="F3" s="182"/>
      <c r="G3" s="26"/>
      <c r="H3" s="26"/>
      <c r="I3" s="26"/>
      <c r="J3" s="26"/>
      <c r="K3" s="26"/>
      <c r="L3" s="26"/>
      <c r="M3" s="117" t="s">
        <v>77</v>
      </c>
      <c r="N3" s="26"/>
      <c r="O3" s="26"/>
      <c r="P3" s="26"/>
      <c r="Q3" s="85"/>
      <c r="R3" s="85"/>
      <c r="T3" s="11"/>
      <c r="U3" s="7"/>
      <c r="V3" s="7"/>
      <c r="W3" s="7"/>
      <c r="X3" s="18" t="s">
        <v>38</v>
      </c>
      <c r="Y3" s="136" t="s">
        <v>22</v>
      </c>
      <c r="Z3" s="7"/>
      <c r="AA3" s="12"/>
    </row>
    <row r="4" spans="1:30" x14ac:dyDescent="0.3">
      <c r="A4" s="28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85"/>
      <c r="R4" s="85"/>
      <c r="T4" s="11"/>
      <c r="U4" s="7"/>
      <c r="V4" s="7"/>
      <c r="W4" s="7"/>
      <c r="X4" s="18"/>
      <c r="Y4" s="136" t="s">
        <v>23</v>
      </c>
      <c r="Z4" s="7"/>
      <c r="AA4" s="12"/>
    </row>
    <row r="5" spans="1:30" s="1" customFormat="1" ht="13.5" customHeight="1" x14ac:dyDescent="0.3">
      <c r="A5" s="28"/>
      <c r="B5" s="28"/>
      <c r="C5" s="113" t="s">
        <v>0</v>
      </c>
      <c r="D5" s="114"/>
      <c r="E5" s="115">
        <f>IF('Jul-Aug'!$E$44=0,"",'Jul-Aug'!$E$44+7)</f>
        <v>42609</v>
      </c>
      <c r="F5" s="29"/>
      <c r="G5" s="28"/>
      <c r="H5" s="28"/>
      <c r="I5" s="28"/>
      <c r="J5" s="28"/>
      <c r="K5" s="28"/>
      <c r="L5" s="28"/>
      <c r="M5" s="28"/>
      <c r="N5" s="28"/>
      <c r="O5" s="28"/>
      <c r="P5" s="28"/>
      <c r="Q5" s="86"/>
      <c r="R5" s="86"/>
      <c r="S5" s="2"/>
      <c r="T5" s="11"/>
      <c r="U5" s="6"/>
      <c r="V5" s="7"/>
      <c r="W5" s="7"/>
      <c r="X5" s="7"/>
      <c r="Y5" s="136" t="s">
        <v>24</v>
      </c>
      <c r="Z5" s="7"/>
      <c r="AA5" s="12"/>
      <c r="AB5" s="2"/>
      <c r="AC5" s="2"/>
      <c r="AD5" s="2"/>
    </row>
    <row r="6" spans="1:30" x14ac:dyDescent="0.3">
      <c r="A6" s="28"/>
      <c r="B6" s="28"/>
      <c r="C6" s="113" t="s">
        <v>1</v>
      </c>
      <c r="D6" s="114"/>
      <c r="E6" s="116">
        <f>IF('Jul-Aug'!$E$44=0,"",$E$5+6)</f>
        <v>42615</v>
      </c>
      <c r="F6" s="30"/>
      <c r="G6" s="54"/>
      <c r="H6" s="28"/>
      <c r="I6" s="28"/>
      <c r="J6" s="28"/>
      <c r="K6" s="28"/>
      <c r="L6" s="28"/>
      <c r="M6" s="28"/>
      <c r="N6" s="28"/>
      <c r="O6" s="28"/>
      <c r="P6" s="28"/>
      <c r="Q6" s="86"/>
      <c r="R6" s="86"/>
      <c r="T6" s="11"/>
      <c r="U6" s="7"/>
      <c r="V6" s="7"/>
      <c r="W6" s="7"/>
      <c r="X6" s="7"/>
      <c r="Y6" s="136" t="s">
        <v>25</v>
      </c>
      <c r="Z6" s="7"/>
      <c r="AA6" s="12"/>
    </row>
    <row r="7" spans="1:30" x14ac:dyDescent="0.3">
      <c r="A7" s="28"/>
      <c r="B7" s="28"/>
      <c r="C7" s="107" t="s">
        <v>13</v>
      </c>
      <c r="D7" s="107"/>
      <c r="E7" s="108" t="s">
        <v>14</v>
      </c>
      <c r="F7" s="108"/>
      <c r="G7" s="106" t="s">
        <v>15</v>
      </c>
      <c r="H7" s="106"/>
      <c r="I7" s="106" t="s">
        <v>16</v>
      </c>
      <c r="J7" s="106"/>
      <c r="K7" s="106" t="s">
        <v>17</v>
      </c>
      <c r="L7" s="106"/>
      <c r="M7" s="106" t="s">
        <v>18</v>
      </c>
      <c r="N7" s="106"/>
      <c r="O7" s="106" t="s">
        <v>19</v>
      </c>
      <c r="P7" s="106"/>
      <c r="Q7" s="32"/>
      <c r="R7" s="32"/>
      <c r="T7" s="11"/>
      <c r="U7" s="7"/>
      <c r="V7" s="7"/>
      <c r="W7" s="7"/>
      <c r="X7" s="7"/>
      <c r="Y7" s="136" t="s">
        <v>26</v>
      </c>
      <c r="Z7" s="7"/>
      <c r="AA7" s="12"/>
      <c r="AB7" s="173" t="s">
        <v>45</v>
      </c>
      <c r="AC7" s="174"/>
    </row>
    <row r="8" spans="1:30" ht="14.25" thickBot="1" x14ac:dyDescent="0.35">
      <c r="A8" s="28"/>
      <c r="B8" s="28"/>
      <c r="C8" s="112">
        <f>IF('Jul-Aug'!$E44=0,"",'Jul-Aug'!$E44+7)</f>
        <v>42609</v>
      </c>
      <c r="D8" s="111"/>
      <c r="E8" s="110">
        <f>IF('Jul-Aug'!$E44=0,"",'Jul-Aug'!$E44+8)</f>
        <v>42610</v>
      </c>
      <c r="F8" s="111"/>
      <c r="G8" s="110">
        <f>IF('Jul-Aug'!$E44=0,"",'Jul-Aug'!$E44+9)</f>
        <v>42611</v>
      </c>
      <c r="H8" s="111"/>
      <c r="I8" s="110">
        <f>IF('Jul-Aug'!$E44=0,"",'Jul-Aug'!$E44+10)</f>
        <v>42612</v>
      </c>
      <c r="J8" s="111"/>
      <c r="K8" s="110">
        <f>IF('Jul-Aug'!$E44=0,"",'Jul-Aug'!$E44+11)</f>
        <v>42613</v>
      </c>
      <c r="L8" s="111"/>
      <c r="M8" s="110">
        <f>IF('Jul-Aug'!$E44=0,"",'Jul-Aug'!$E44+12)</f>
        <v>42614</v>
      </c>
      <c r="N8" s="111"/>
      <c r="O8" s="110">
        <f>IF('Jul-Aug'!$E44=0,"",'Jul-Aug'!$E44+13)</f>
        <v>42615</v>
      </c>
      <c r="P8" s="109"/>
      <c r="Q8" s="87"/>
      <c r="R8" s="87"/>
      <c r="T8" s="11"/>
      <c r="U8" s="7"/>
      <c r="V8" s="7"/>
      <c r="W8" s="7"/>
      <c r="X8" s="7"/>
      <c r="Y8" s="136" t="s">
        <v>27</v>
      </c>
      <c r="Z8" s="7"/>
      <c r="AA8" s="12"/>
      <c r="AC8" s="20" t="s">
        <v>43</v>
      </c>
      <c r="AD8" s="22" t="s">
        <v>44</v>
      </c>
    </row>
    <row r="9" spans="1:30" ht="14.25" thickBot="1" x14ac:dyDescent="0.35">
      <c r="A9" s="154" t="s">
        <v>2</v>
      </c>
      <c r="B9" s="171"/>
      <c r="C9" s="70"/>
      <c r="D9" s="33" t="s">
        <v>3</v>
      </c>
      <c r="E9" s="70"/>
      <c r="F9" s="34" t="s">
        <v>3</v>
      </c>
      <c r="G9" s="70"/>
      <c r="H9" s="34" t="s">
        <v>3</v>
      </c>
      <c r="I9" s="70"/>
      <c r="J9" s="34" t="s">
        <v>3</v>
      </c>
      <c r="K9" s="70"/>
      <c r="L9" s="34" t="s">
        <v>3</v>
      </c>
      <c r="M9" s="70"/>
      <c r="N9" s="34" t="s">
        <v>3</v>
      </c>
      <c r="O9" s="70"/>
      <c r="P9" s="34" t="s">
        <v>3</v>
      </c>
      <c r="Q9" s="32"/>
      <c r="R9" s="32"/>
      <c r="T9" s="11"/>
      <c r="U9" s="7"/>
      <c r="V9" s="7"/>
      <c r="W9" s="7"/>
      <c r="X9" s="7"/>
      <c r="Y9" s="137" t="s">
        <v>28</v>
      </c>
      <c r="Z9" s="7"/>
      <c r="AA9" s="12"/>
      <c r="AB9" s="135" t="s">
        <v>20</v>
      </c>
      <c r="AC9" s="21" t="s">
        <v>47</v>
      </c>
      <c r="AD9" s="23" t="s">
        <v>46</v>
      </c>
    </row>
    <row r="10" spans="1:30" ht="14.25" thickBot="1" x14ac:dyDescent="0.35">
      <c r="A10" s="152" t="s">
        <v>4</v>
      </c>
      <c r="B10" s="164"/>
      <c r="C10" s="71"/>
      <c r="D10" s="36">
        <f>IF((OR(C10="",C9="")),0,IF((C10&lt;C9),((C10-C9)*24)+24,(C10-C9)*24))</f>
        <v>0</v>
      </c>
      <c r="E10" s="71"/>
      <c r="F10" s="37">
        <f>IF((OR(E10="",E9="")),0,IF((E10&lt;E9),((E10-E9)*24)+24,(E10-E9)*24))</f>
        <v>0</v>
      </c>
      <c r="G10" s="71"/>
      <c r="H10" s="37">
        <f>IF((OR(G10="",G9="")),0,IF((G10&lt;G9),((G10-G9)*24)+24,(G10-G9)*24))</f>
        <v>0</v>
      </c>
      <c r="I10" s="71"/>
      <c r="J10" s="37">
        <f>IF((OR(I10="",I9="")),0,IF((I10&lt;I9),((I10-I9)*24)+24,(I10-I9)*24))</f>
        <v>0</v>
      </c>
      <c r="K10" s="71"/>
      <c r="L10" s="37">
        <f>IF((OR(K10="",K9="")),0,IF((K10&lt;K9),((K10-K9)*24)+24,(K10-K9)*24))</f>
        <v>0</v>
      </c>
      <c r="M10" s="71"/>
      <c r="N10" s="37">
        <f>IF((OR(M10="",M9="")),0,IF((M10&lt;M9),((M10-M9)*24)+24,(M10-M9)*24))</f>
        <v>0</v>
      </c>
      <c r="O10" s="71"/>
      <c r="P10" s="37">
        <f>IF((OR(O10="",O9="")),0,IF((O10&lt;O9),((O10-O9)*24)+24,(O10-O9)*24))</f>
        <v>0</v>
      </c>
      <c r="Q10" s="87"/>
      <c r="R10" s="87"/>
      <c r="T10" s="13"/>
      <c r="U10" s="14"/>
      <c r="V10" s="7"/>
      <c r="W10" s="7"/>
      <c r="X10" s="7"/>
      <c r="Y10" s="137" t="s">
        <v>66</v>
      </c>
      <c r="Z10" s="7"/>
      <c r="AA10" s="12"/>
      <c r="AB10" s="19">
        <v>1</v>
      </c>
      <c r="AC10" s="19">
        <v>0.13</v>
      </c>
      <c r="AD10" s="24">
        <f t="shared" ref="AD10:AD22" si="0">AB10/7</f>
        <v>0.14285714285714285</v>
      </c>
    </row>
    <row r="11" spans="1:30" ht="14.25" thickBot="1" x14ac:dyDescent="0.35">
      <c r="A11" s="38"/>
      <c r="B11" s="39"/>
      <c r="C11" s="40"/>
      <c r="D11" s="41"/>
      <c r="E11" s="55"/>
      <c r="F11" s="41"/>
      <c r="G11" s="55"/>
      <c r="H11" s="41"/>
      <c r="I11" s="55"/>
      <c r="J11" s="41"/>
      <c r="K11" s="55"/>
      <c r="L11" s="41"/>
      <c r="M11" s="55"/>
      <c r="N11" s="41"/>
      <c r="O11" s="55"/>
      <c r="P11" s="41"/>
      <c r="Q11" s="32"/>
      <c r="R11" s="32"/>
      <c r="T11" s="13"/>
      <c r="U11" s="14"/>
      <c r="V11" s="7"/>
      <c r="W11" s="7"/>
      <c r="X11" s="7"/>
      <c r="Y11" s="137" t="s">
        <v>72</v>
      </c>
      <c r="Z11" s="7"/>
      <c r="AA11" s="12"/>
      <c r="AB11" s="19">
        <v>1.5</v>
      </c>
      <c r="AC11" s="19">
        <v>0.2</v>
      </c>
      <c r="AD11" s="24">
        <f t="shared" si="0"/>
        <v>0.21428571428571427</v>
      </c>
    </row>
    <row r="12" spans="1:30" ht="14.25" thickBot="1" x14ac:dyDescent="0.35">
      <c r="A12" s="154" t="s">
        <v>2</v>
      </c>
      <c r="B12" s="155"/>
      <c r="C12" s="70"/>
      <c r="D12" s="33" t="s">
        <v>3</v>
      </c>
      <c r="E12" s="70"/>
      <c r="F12" s="34" t="s">
        <v>3</v>
      </c>
      <c r="G12" s="70"/>
      <c r="H12" s="34" t="s">
        <v>3</v>
      </c>
      <c r="I12" s="70"/>
      <c r="J12" s="34" t="s">
        <v>3</v>
      </c>
      <c r="K12" s="70"/>
      <c r="L12" s="34" t="s">
        <v>3</v>
      </c>
      <c r="M12" s="70"/>
      <c r="N12" s="34" t="s">
        <v>3</v>
      </c>
      <c r="O12" s="70"/>
      <c r="P12" s="34" t="s">
        <v>3</v>
      </c>
      <c r="Q12" s="56" t="s">
        <v>3</v>
      </c>
      <c r="R12" s="43" t="s">
        <v>39</v>
      </c>
      <c r="T12" s="13"/>
      <c r="U12" s="14"/>
      <c r="V12" s="7"/>
      <c r="W12" s="7"/>
      <c r="X12" s="7"/>
      <c r="Y12" s="136" t="s">
        <v>29</v>
      </c>
      <c r="Z12" s="7"/>
      <c r="AA12" s="12"/>
      <c r="AB12" s="19">
        <v>2</v>
      </c>
      <c r="AC12" s="19">
        <v>0.27</v>
      </c>
      <c r="AD12" s="24">
        <f t="shared" si="0"/>
        <v>0.2857142857142857</v>
      </c>
    </row>
    <row r="13" spans="1:30" ht="13.5" customHeight="1" thickBot="1" x14ac:dyDescent="0.35">
      <c r="A13" s="156" t="s">
        <v>4</v>
      </c>
      <c r="B13" s="157"/>
      <c r="C13" s="71"/>
      <c r="D13" s="36">
        <f>IF((OR(C13="",C12="")),0,IF((C13&lt;C12),((C13-C12)*24)+24,(C13-C12)*24))</f>
        <v>0</v>
      </c>
      <c r="E13" s="71"/>
      <c r="F13" s="37">
        <f>IF((OR(E13="",E12="")),0,IF((E13&lt;E12),((E13-E12)*24)+24,(E13-E12)*24))</f>
        <v>0</v>
      </c>
      <c r="G13" s="71"/>
      <c r="H13" s="37">
        <f>IF((OR(G13="",G12="")),0,IF((G13&lt;G12),((G13-G12)*24)+24,(G13-G12)*24))</f>
        <v>0</v>
      </c>
      <c r="I13" s="71"/>
      <c r="J13" s="37">
        <f>IF((OR(I13="",I12="")),0,IF((I13&lt;I12),((I13-I12)*24)+24,(I13-I12)*24))</f>
        <v>0</v>
      </c>
      <c r="K13" s="71"/>
      <c r="L13" s="37">
        <f>IF((OR(K13="",K12="")),0,IF((K13&lt;K12),((K13-K12)*24)+24,(K13-K12)*24))</f>
        <v>0</v>
      </c>
      <c r="M13" s="71"/>
      <c r="N13" s="37">
        <f>IF((OR(M13="",M12="")),0,IF((M13&lt;M12),((M13-M12)*24)+24,(M13-M12)*24))</f>
        <v>0</v>
      </c>
      <c r="O13" s="71"/>
      <c r="P13" s="37">
        <f>IF((OR(O13="",O12="")),0,IF((O13&lt;O12),((O13-O12)*24)+24,(O13-O12)*24))</f>
        <v>0</v>
      </c>
      <c r="Q13" s="56" t="s">
        <v>20</v>
      </c>
      <c r="R13" s="88" t="s">
        <v>40</v>
      </c>
      <c r="T13" s="13"/>
      <c r="U13" s="14"/>
      <c r="V13" s="7"/>
      <c r="W13" s="7"/>
      <c r="X13" s="7"/>
      <c r="Y13" s="7"/>
      <c r="Z13" s="7"/>
      <c r="AA13" s="12"/>
      <c r="AB13" s="19">
        <v>2.5</v>
      </c>
      <c r="AC13" s="19">
        <v>0.33</v>
      </c>
      <c r="AD13" s="24">
        <f t="shared" si="0"/>
        <v>0.35714285714285715</v>
      </c>
    </row>
    <row r="14" spans="1:30" ht="14.25" thickBot="1" x14ac:dyDescent="0.35">
      <c r="A14" s="169" t="s">
        <v>5</v>
      </c>
      <c r="B14" s="170"/>
      <c r="C14" s="57">
        <f>IF(OR(ISTEXT(D10)),"Error in C12 or C15",(D10+D13))</f>
        <v>0</v>
      </c>
      <c r="D14" s="58"/>
      <c r="E14" s="59">
        <f>IF(OR(ISTEXT(F10)),"Error in C12 or C15",(F10+F13))</f>
        <v>0</v>
      </c>
      <c r="F14" s="60"/>
      <c r="G14" s="59">
        <f>IF(OR(ISTEXT(H10)),"Error in C12 or C15",(H10+H13))</f>
        <v>0</v>
      </c>
      <c r="H14" s="60"/>
      <c r="I14" s="59">
        <f>IF(OR(ISTEXT(J10)),"Error in C12 or C15",(J10+J13))</f>
        <v>0</v>
      </c>
      <c r="J14" s="60"/>
      <c r="K14" s="59">
        <f>IF(OR(ISTEXT(L10)),"Error in C12 or C15",(L10+L13))</f>
        <v>0</v>
      </c>
      <c r="L14" s="60"/>
      <c r="M14" s="59">
        <f>IF(OR(ISTEXT(N10)),"Error in C12 or C15",(N10+N13))</f>
        <v>0</v>
      </c>
      <c r="N14" s="60"/>
      <c r="O14" s="59">
        <f>IF(OR(ISTEXT(P10)),"Error in C12 or C15",(P10+P13))</f>
        <v>0</v>
      </c>
      <c r="P14" s="60"/>
      <c r="Q14" s="46">
        <f>SUM(C14:P14)</f>
        <v>0</v>
      </c>
      <c r="R14" s="47">
        <v>5</v>
      </c>
      <c r="T14" s="11" t="s">
        <v>22</v>
      </c>
      <c r="U14" s="7" t="s">
        <v>23</v>
      </c>
      <c r="V14" s="7" t="s">
        <v>24</v>
      </c>
      <c r="W14" s="7" t="s">
        <v>25</v>
      </c>
      <c r="X14" s="7" t="s">
        <v>26</v>
      </c>
      <c r="Y14" s="7" t="s">
        <v>27</v>
      </c>
      <c r="Z14" s="7" t="s">
        <v>28</v>
      </c>
      <c r="AA14" s="12" t="s">
        <v>29</v>
      </c>
      <c r="AB14" s="19">
        <v>3</v>
      </c>
      <c r="AC14" s="19">
        <v>0.4</v>
      </c>
      <c r="AD14" s="24">
        <f t="shared" si="0"/>
        <v>0.42857142857142855</v>
      </c>
    </row>
    <row r="15" spans="1:30" ht="14.25" thickBot="1" x14ac:dyDescent="0.35">
      <c r="A15" s="158" t="s">
        <v>21</v>
      </c>
      <c r="B15" s="172"/>
      <c r="C15" s="72"/>
      <c r="D15" s="73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41">
        <f>C15+E15+G15+I15+K15+M15+O15</f>
        <v>0</v>
      </c>
      <c r="R15" s="82" t="s">
        <v>39</v>
      </c>
      <c r="T15" s="11">
        <f>(IF(D15="AL",C15,0))+(IF(F15="AL",E15))+(IF(H15="AL",G15,0))+(IF(J15="AL",I15,0))+(IF(L15="AL",K15,0))+(IF(N15="AL",M15,0))+(IF(P15="AL",O15,0))</f>
        <v>0</v>
      </c>
      <c r="U15" s="7">
        <f>(IF(D15="PH",C15,0))+(IF(F15="PH",E15))+(IF(H15="PH",G15,0))+(IF(J15="PH",I15,0))+(IF(L15="PH",K15,0))+(IF(N15="PH",M15,0))+(IF(P15="PH",O15,0))</f>
        <v>0</v>
      </c>
      <c r="V15" s="7">
        <f>(IF(D15="V",C15,0))+(IF(F15="V",E15))+(IF(H15="V",G15,0))+(IF(J15="V",I15,0))+(IF(L15="V",K15,0))+(IF(N15="V",M15,0))+(IF(P15="V",O15,0))</f>
        <v>0</v>
      </c>
      <c r="W15" s="7">
        <f>(IF(D15="S",C15,0))+(IF(F15="S",E15))+(IF(H15="S",G15,0))+(IF(J15="S",I15,0))+(IF(L15="S",K15,0))+(IF(N15="S",M15,0))+(IF(P15="S",O15,0))</f>
        <v>0</v>
      </c>
      <c r="X15" s="7">
        <f>(IF(D15="SL",C15,0))+(IF(F15="SL",E15))+(IF(H15="SL",G15,0))+(IF(J15="SL",I15,0))+(IF(L15="SL",K15,0))+(IF(N15="SL",M15,0))+(IF(P15="SL",O15,0))</f>
        <v>0</v>
      </c>
      <c r="Y15" s="7">
        <f>(IF(D15="C",C15,0))+(IF(F15="C",E15))+(IF(H15="C",G15,0))+(IF(J15="C",I15,0))+(IF(L15="C",K15,0))+(IF(N15="C",M15,0))+(IF(P15="C",O15,0))</f>
        <v>0</v>
      </c>
      <c r="Z15" s="7">
        <f>(IF(D15="PB",C15,0))+(IF(F15="PB",E15))+(IF(H15="PB",G15,0))+(IF(J15="PB",I15,0))+(IF(L15="PB",K15,0))+(IF(N15="PB",M15,0))+(IF(P15="PB",O15,0))</f>
        <v>0</v>
      </c>
      <c r="AA15" s="12">
        <f>(IF(D15="O",C15,0))+(IF(F15="O",E15))+(IF(H15="O",G15,0))+(IF(J15="O",I15,0))+(IF(L15="O",K15,0))+(IF(N15="O",M15,0))+(IF(P15="O",O15,0))</f>
        <v>0</v>
      </c>
      <c r="AB15" s="19">
        <v>3.5</v>
      </c>
      <c r="AC15" s="19">
        <v>0.47</v>
      </c>
      <c r="AD15" s="24">
        <f t="shared" si="0"/>
        <v>0.5</v>
      </c>
    </row>
    <row r="16" spans="1:30" ht="14.25" thickBot="1" x14ac:dyDescent="0.35">
      <c r="A16" s="158" t="s">
        <v>21</v>
      </c>
      <c r="B16" s="172"/>
      <c r="C16" s="74"/>
      <c r="D16" s="75"/>
      <c r="E16" s="74"/>
      <c r="F16" s="75"/>
      <c r="G16" s="74"/>
      <c r="H16" s="75"/>
      <c r="I16" s="74"/>
      <c r="J16" s="75"/>
      <c r="K16" s="74"/>
      <c r="L16" s="75"/>
      <c r="M16" s="74"/>
      <c r="N16" s="75"/>
      <c r="O16" s="74"/>
      <c r="P16" s="75"/>
      <c r="Q16" s="41">
        <f>C16+E16+G16+I16+K16+M16+O16</f>
        <v>0</v>
      </c>
      <c r="R16" s="82" t="s">
        <v>40</v>
      </c>
      <c r="T16" s="11">
        <f>(IF(D16="AL",C16,0))+(IF(F16="AL",E16))+(IF(H16="AL",G16,0))+(IF(J16="AL",I16,0))+(IF(L16="AL",K16,0))+(IF(N16="AL",M16,0))+(IF(P16="AL",O16,0))</f>
        <v>0</v>
      </c>
      <c r="U16" s="7">
        <f>(IF(D16="PH",C16,0))+(IF(F16="PH",E16))+(IF(H16="PH",G16,0))+(IF(J16="PH",I16,0))+(IF(L16="PH",K16,0))+(IF(N16="PH",M16,0))+(IF(P16="PH",O16,0))</f>
        <v>0</v>
      </c>
      <c r="V16" s="7">
        <f>(IF(D16="V",C16,0))+(IF(F16="V",E16))+(IF(H16="V",G16,0))+(IF(J16="V",I16,0))+(IF(L16="V",K16,0))+(IF(N16="V",M16,0))+(IF(P16="V",O16,0))</f>
        <v>0</v>
      </c>
      <c r="W16" s="7">
        <f>(IF(D16="S",C16,0))+(IF(F16="S",E16))+(IF(H16="S",G16,0))+(IF(J16="S",I16,0))+(IF(L16="S",K16,0))+(IF(N16="S",M16,0))+(IF(P16="S",O16,0))</f>
        <v>0</v>
      </c>
      <c r="X16" s="7">
        <f>(IF(D16="SL",C16,0))+(IF(F16="SL",E16))+(IF(H16="SL",G16,0))+(IF(J16="SL",I16,0))+(IF(L16="SL",K16,0))+(IF(N16="SL",M16,0))+(IF(P16="SL",O16,0))</f>
        <v>0</v>
      </c>
      <c r="Y16" s="7">
        <f>(IF(D16="C",C16,0))+(IF(F16="C",E16))+(IF(H16="C",G16,0))+(IF(J16="C",I16,0))+(IF(L16="C",K16,0))+(IF(N16="C",M16,0))+(IF(P16="C",O16,0))</f>
        <v>0</v>
      </c>
      <c r="Z16" s="7">
        <f>(IF(D16="PB",C16,0))+(IF(F16="PB",E16))+(IF(H16="PB",G16,0))+(IF(J16="PB",I16,0))+(IF(L16="PB",K16,0))+(IF(N16="PB",M16,0))+(IF(P16="PB",O16,0))</f>
        <v>0</v>
      </c>
      <c r="AA16" s="12">
        <f>(IF(D16="O",C16,0))+(IF(F16="O",E16))+(IF(H16="O",G16,0))+(IF(J16="O",I16,0))+(IF(L16="O",K16,0))+(IF(N16="O",M16,0))+(IF(P16="O",O16,0))</f>
        <v>0</v>
      </c>
      <c r="AB16" s="19">
        <v>4</v>
      </c>
      <c r="AC16" s="19">
        <v>0.53</v>
      </c>
      <c r="AD16" s="24">
        <f t="shared" si="0"/>
        <v>0.5714285714285714</v>
      </c>
    </row>
    <row r="17" spans="1:30" ht="14.25" thickBot="1" x14ac:dyDescent="0.35">
      <c r="A17" s="48"/>
      <c r="B17" s="48"/>
      <c r="C17" s="48"/>
      <c r="D17" s="48"/>
      <c r="E17" s="48"/>
      <c r="F17" s="48"/>
      <c r="G17" s="49"/>
      <c r="H17" s="48"/>
      <c r="I17" s="48"/>
      <c r="J17" s="48"/>
      <c r="K17" s="48"/>
      <c r="L17" s="48"/>
      <c r="M17" s="50"/>
      <c r="N17" s="51"/>
      <c r="O17" s="52" t="s">
        <v>42</v>
      </c>
      <c r="P17" s="53"/>
      <c r="Q17" s="83">
        <f>Q14+Q15+Q16</f>
        <v>0</v>
      </c>
      <c r="R17" s="84"/>
      <c r="S17" s="1"/>
      <c r="T17" s="11"/>
      <c r="U17" s="7"/>
      <c r="V17" s="7"/>
      <c r="W17" s="7"/>
      <c r="X17" s="7"/>
      <c r="Y17" s="7"/>
      <c r="Z17" s="7"/>
      <c r="AA17" s="12"/>
      <c r="AB17" s="19">
        <v>4.5</v>
      </c>
      <c r="AC17" s="19">
        <v>0.6</v>
      </c>
      <c r="AD17" s="24">
        <f t="shared" si="0"/>
        <v>0.6428571428571429</v>
      </c>
    </row>
    <row r="18" spans="1:30" s="1" customFormat="1" ht="13.5" customHeight="1" thickBot="1" x14ac:dyDescent="0.35">
      <c r="A18" s="28"/>
      <c r="B18" s="28"/>
      <c r="C18" s="113" t="s">
        <v>0</v>
      </c>
      <c r="D18" s="114"/>
      <c r="E18" s="115">
        <f>IF($E$5=0,"",$E$5+7)</f>
        <v>42616</v>
      </c>
      <c r="F18" s="29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86"/>
      <c r="R18" s="86"/>
      <c r="S18" s="2"/>
      <c r="T18" s="11"/>
      <c r="U18" s="7"/>
      <c r="V18" s="7"/>
      <c r="W18" s="7"/>
      <c r="X18" s="7"/>
      <c r="Y18" s="7"/>
      <c r="Z18" s="7"/>
      <c r="AA18" s="12"/>
      <c r="AB18" s="19">
        <v>5</v>
      </c>
      <c r="AC18" s="19">
        <v>0.67</v>
      </c>
      <c r="AD18" s="24">
        <f t="shared" si="0"/>
        <v>0.7142857142857143</v>
      </c>
    </row>
    <row r="19" spans="1:30" ht="14.25" thickBot="1" x14ac:dyDescent="0.35">
      <c r="A19" s="28"/>
      <c r="B19" s="28"/>
      <c r="C19" s="113" t="s">
        <v>1</v>
      </c>
      <c r="D19" s="114"/>
      <c r="E19" s="116">
        <f>IF($E$5=0,"",$E$18+6)</f>
        <v>42622</v>
      </c>
      <c r="F19" s="30"/>
      <c r="G19" s="28" t="s">
        <v>48</v>
      </c>
      <c r="H19" s="28"/>
      <c r="I19" s="28"/>
      <c r="J19" s="28"/>
      <c r="K19" s="28"/>
      <c r="L19" s="28"/>
      <c r="M19" s="28"/>
      <c r="N19" s="28"/>
      <c r="O19" s="28"/>
      <c r="P19" s="28"/>
      <c r="Q19" s="86"/>
      <c r="R19" s="86"/>
      <c r="T19" s="11"/>
      <c r="U19" s="7"/>
      <c r="V19" s="7"/>
      <c r="W19" s="7"/>
      <c r="X19" s="7"/>
      <c r="Y19" s="7"/>
      <c r="Z19" s="7"/>
      <c r="AA19" s="12"/>
      <c r="AB19" s="19">
        <v>5.5</v>
      </c>
      <c r="AC19" s="19">
        <v>0.73</v>
      </c>
      <c r="AD19" s="24">
        <f t="shared" si="0"/>
        <v>0.7857142857142857</v>
      </c>
    </row>
    <row r="20" spans="1:30" ht="14.25" thickBot="1" x14ac:dyDescent="0.35">
      <c r="A20" s="28"/>
      <c r="B20" s="28"/>
      <c r="C20" s="107" t="s">
        <v>13</v>
      </c>
      <c r="D20" s="107"/>
      <c r="E20" s="108" t="s">
        <v>14</v>
      </c>
      <c r="F20" s="108"/>
      <c r="G20" s="106" t="s">
        <v>15</v>
      </c>
      <c r="H20" s="106"/>
      <c r="I20" s="106" t="s">
        <v>16</v>
      </c>
      <c r="J20" s="106"/>
      <c r="K20" s="106" t="s">
        <v>17</v>
      </c>
      <c r="L20" s="106"/>
      <c r="M20" s="106" t="s">
        <v>18</v>
      </c>
      <c r="N20" s="106"/>
      <c r="O20" s="106" t="s">
        <v>19</v>
      </c>
      <c r="P20" s="106"/>
      <c r="Q20" s="32"/>
      <c r="R20" s="32"/>
      <c r="T20" s="11"/>
      <c r="U20" s="7"/>
      <c r="V20" s="7"/>
      <c r="W20" s="7"/>
      <c r="X20" s="7"/>
      <c r="Y20" s="7"/>
      <c r="Z20" s="7"/>
      <c r="AA20" s="12"/>
      <c r="AB20" s="19">
        <v>6</v>
      </c>
      <c r="AC20" s="19">
        <v>0.8</v>
      </c>
      <c r="AD20" s="24">
        <f t="shared" si="0"/>
        <v>0.8571428571428571</v>
      </c>
    </row>
    <row r="21" spans="1:30" ht="14.25" thickBot="1" x14ac:dyDescent="0.35">
      <c r="A21" s="28"/>
      <c r="B21" s="28"/>
      <c r="C21" s="112">
        <f>IF(E5=0,"",E5+7)</f>
        <v>42616</v>
      </c>
      <c r="D21" s="111"/>
      <c r="E21" s="110">
        <f>IF($E5=0,"",$E5+8)</f>
        <v>42617</v>
      </c>
      <c r="F21" s="111"/>
      <c r="G21" s="110">
        <f>IF($E5=0,"",$E5+9)</f>
        <v>42618</v>
      </c>
      <c r="H21" s="111"/>
      <c r="I21" s="110">
        <f>IF($E5=0,"",$E5+10)</f>
        <v>42619</v>
      </c>
      <c r="J21" s="111"/>
      <c r="K21" s="110">
        <f>IF($E5=0,"",$E5+11)</f>
        <v>42620</v>
      </c>
      <c r="L21" s="111"/>
      <c r="M21" s="110">
        <f>IF($E5=0,"",$E5+12)</f>
        <v>42621</v>
      </c>
      <c r="N21" s="111"/>
      <c r="O21" s="110">
        <f>IF($E5=0,"",$E5+13)</f>
        <v>42622</v>
      </c>
      <c r="P21" s="109"/>
      <c r="Q21" s="87"/>
      <c r="R21" s="87"/>
      <c r="T21" s="11"/>
      <c r="U21" s="7"/>
      <c r="V21" s="7"/>
      <c r="W21" s="7"/>
      <c r="X21" s="7"/>
      <c r="Y21" s="7"/>
      <c r="Z21" s="7"/>
      <c r="AA21" s="12"/>
      <c r="AB21" s="19">
        <v>6.5</v>
      </c>
      <c r="AC21" s="19">
        <v>0.87</v>
      </c>
      <c r="AD21" s="24">
        <f t="shared" si="0"/>
        <v>0.9285714285714286</v>
      </c>
    </row>
    <row r="22" spans="1:30" ht="14.25" thickBot="1" x14ac:dyDescent="0.35">
      <c r="A22" s="154" t="s">
        <v>2</v>
      </c>
      <c r="B22" s="155"/>
      <c r="C22" s="70"/>
      <c r="D22" s="33" t="s">
        <v>3</v>
      </c>
      <c r="E22" s="70"/>
      <c r="F22" s="34" t="s">
        <v>3</v>
      </c>
      <c r="G22" s="190"/>
      <c r="H22" s="34" t="s">
        <v>3</v>
      </c>
      <c r="I22" s="70"/>
      <c r="J22" s="34" t="s">
        <v>3</v>
      </c>
      <c r="K22" s="70"/>
      <c r="L22" s="34" t="s">
        <v>3</v>
      </c>
      <c r="M22" s="70"/>
      <c r="N22" s="34" t="s">
        <v>3</v>
      </c>
      <c r="O22" s="70"/>
      <c r="P22" s="34" t="s">
        <v>3</v>
      </c>
      <c r="Q22" s="32"/>
      <c r="R22" s="32"/>
      <c r="T22" s="11"/>
      <c r="U22" s="7"/>
      <c r="V22" s="7"/>
      <c r="W22" s="7"/>
      <c r="X22" s="7"/>
      <c r="Y22" s="7"/>
      <c r="Z22" s="7"/>
      <c r="AA22" s="12"/>
      <c r="AB22" s="19">
        <v>7</v>
      </c>
      <c r="AC22" s="19">
        <v>0.93</v>
      </c>
      <c r="AD22" s="24">
        <f t="shared" si="0"/>
        <v>1</v>
      </c>
    </row>
    <row r="23" spans="1:30" ht="14.25" thickBot="1" x14ac:dyDescent="0.35">
      <c r="A23" s="152" t="s">
        <v>4</v>
      </c>
      <c r="B23" s="153"/>
      <c r="C23" s="71"/>
      <c r="D23" s="36">
        <f>IF((OR(C23="",C22="")),0,IF((C23&lt;C22),((C23-C22)*24)+24,(C23-C22)*24))</f>
        <v>0</v>
      </c>
      <c r="E23" s="71"/>
      <c r="F23" s="37">
        <f>IF((OR(E23="",E22="")),0,IF((E23&lt;E22),((E23-E22)*24)+24,(E23-E22)*24))</f>
        <v>0</v>
      </c>
      <c r="G23" s="191"/>
      <c r="H23" s="37">
        <f>IF((OR(G23="",G22="")),0,IF((G23&lt;G22),((G23-G22)*24)+24,(G23-G22)*24))</f>
        <v>0</v>
      </c>
      <c r="I23" s="71"/>
      <c r="J23" s="37">
        <f>IF((OR(I23="",I22="")),0,IF((I23&lt;I22),((I23-I22)*24)+24,(I23-I22)*24))</f>
        <v>0</v>
      </c>
      <c r="K23" s="71"/>
      <c r="L23" s="37">
        <f>IF((OR(K23="",K22="")),0,IF((K23&lt;K22),((K23-K22)*24)+24,(K23-K22)*24))</f>
        <v>0</v>
      </c>
      <c r="M23" s="71"/>
      <c r="N23" s="37">
        <f>IF((OR(M23="",M22="")),0,IF((M23&lt;M22),((M23-M22)*24)+24,(M23-M22)*24))</f>
        <v>0</v>
      </c>
      <c r="O23" s="71"/>
      <c r="P23" s="37">
        <f>IF((OR(O23="",O22="")),0,IF((O23&lt;O22),((O23-O22)*24)+24,(O23-O22)*24))</f>
        <v>0</v>
      </c>
      <c r="Q23" s="87"/>
      <c r="R23" s="87"/>
      <c r="T23" s="11"/>
      <c r="U23" s="7"/>
      <c r="V23" s="7"/>
      <c r="W23" s="7"/>
      <c r="X23" s="7"/>
      <c r="Y23" s="7"/>
      <c r="Z23" s="7"/>
      <c r="AA23" s="12"/>
      <c r="AB23" s="19">
        <v>7.5</v>
      </c>
      <c r="AC23" s="19">
        <v>1</v>
      </c>
      <c r="AD23" s="25"/>
    </row>
    <row r="24" spans="1:30" ht="14.25" thickBot="1" x14ac:dyDescent="0.35">
      <c r="A24" s="38"/>
      <c r="B24" s="39"/>
      <c r="C24" s="40"/>
      <c r="D24" s="41"/>
      <c r="E24" s="55"/>
      <c r="F24" s="41"/>
      <c r="G24" s="55"/>
      <c r="H24" s="41"/>
      <c r="I24" s="55"/>
      <c r="J24" s="41"/>
      <c r="K24" s="55"/>
      <c r="L24" s="41"/>
      <c r="M24" s="55"/>
      <c r="N24" s="41"/>
      <c r="O24" s="55"/>
      <c r="P24" s="61"/>
      <c r="Q24" s="32"/>
      <c r="R24" s="32"/>
      <c r="T24" s="11"/>
      <c r="U24" s="7"/>
      <c r="V24" s="7"/>
      <c r="W24" s="7"/>
      <c r="X24" s="7"/>
      <c r="Y24" s="7"/>
      <c r="Z24" s="7"/>
      <c r="AA24" s="12"/>
    </row>
    <row r="25" spans="1:30" x14ac:dyDescent="0.3">
      <c r="A25" s="154" t="s">
        <v>2</v>
      </c>
      <c r="B25" s="155"/>
      <c r="C25" s="70"/>
      <c r="D25" s="33" t="s">
        <v>3</v>
      </c>
      <c r="E25" s="70"/>
      <c r="F25" s="34" t="s">
        <v>3</v>
      </c>
      <c r="G25" s="190"/>
      <c r="H25" s="34" t="s">
        <v>3</v>
      </c>
      <c r="I25" s="70"/>
      <c r="J25" s="34" t="s">
        <v>3</v>
      </c>
      <c r="K25" s="70"/>
      <c r="L25" s="34" t="s">
        <v>3</v>
      </c>
      <c r="M25" s="70"/>
      <c r="N25" s="34" t="s">
        <v>3</v>
      </c>
      <c r="O25" s="70"/>
      <c r="P25" s="34" t="s">
        <v>3</v>
      </c>
      <c r="Q25" s="56" t="s">
        <v>3</v>
      </c>
      <c r="R25" s="43" t="s">
        <v>39</v>
      </c>
      <c r="T25" s="11"/>
      <c r="U25" s="7"/>
      <c r="V25" s="7"/>
      <c r="W25" s="7"/>
      <c r="X25" s="7"/>
      <c r="Y25" s="7"/>
      <c r="Z25" s="7"/>
      <c r="AA25" s="12"/>
    </row>
    <row r="26" spans="1:30" ht="14.25" thickBot="1" x14ac:dyDescent="0.35">
      <c r="A26" s="156" t="s">
        <v>4</v>
      </c>
      <c r="B26" s="157"/>
      <c r="C26" s="71"/>
      <c r="D26" s="36">
        <f>IF((OR(C26="",C25="")),0,IF((C26&lt;C25),((C26-C25)*24)+24,(C26-C25)*24))</f>
        <v>0</v>
      </c>
      <c r="E26" s="71"/>
      <c r="F26" s="37">
        <f>IF((OR(E26="",E25="")),0,IF((E26&lt;E25),((E26-E25)*24)+24,(E26-E25)*24))</f>
        <v>0</v>
      </c>
      <c r="G26" s="191"/>
      <c r="H26" s="37">
        <f>IF((OR(G26="",G25="")),0,IF((G26&lt;G25),((G26-G25)*24)+24,(G26-G25)*24))</f>
        <v>0</v>
      </c>
      <c r="I26" s="71"/>
      <c r="J26" s="37">
        <f>IF((OR(I26="",I25="")),0,IF((I26&lt;I25),((I26-I25)*24)+24,(I26-I25)*24))</f>
        <v>0</v>
      </c>
      <c r="K26" s="71"/>
      <c r="L26" s="37">
        <f>IF((OR(K26="",K25="")),0,IF((K26&lt;K25),((K26-K25)*24)+24,(K26-K25)*24))</f>
        <v>0</v>
      </c>
      <c r="M26" s="71"/>
      <c r="N26" s="37">
        <f>IF((OR(M26="",M25="")),0,IF((M26&lt;M25),((M26-M25)*24)+24,(M26-M25)*24))</f>
        <v>0</v>
      </c>
      <c r="O26" s="71"/>
      <c r="P26" s="37">
        <f>IF((OR(O26="",O25="")),0,IF((O26&lt;O25),((O26-O25)*24)+24,(O26-O25)*24))</f>
        <v>0</v>
      </c>
      <c r="Q26" s="56" t="s">
        <v>20</v>
      </c>
      <c r="R26" s="88" t="s">
        <v>40</v>
      </c>
      <c r="T26" s="11"/>
      <c r="U26" s="7"/>
      <c r="V26" s="7"/>
      <c r="W26" s="7"/>
      <c r="X26" s="7"/>
      <c r="Y26" s="7"/>
      <c r="Z26" s="7"/>
      <c r="AA26" s="12"/>
    </row>
    <row r="27" spans="1:30" ht="14.25" thickBot="1" x14ac:dyDescent="0.35">
      <c r="A27" s="169" t="s">
        <v>5</v>
      </c>
      <c r="B27" s="170"/>
      <c r="C27" s="59">
        <f>IF(OR(ISTEXT(D23)),"Error in C12 or C15",(D23+D26))</f>
        <v>0</v>
      </c>
      <c r="D27" s="60"/>
      <c r="E27" s="59">
        <f>IF(OR(ISTEXT(F23)),"Error in C12 or C15",(F23+F26))</f>
        <v>0</v>
      </c>
      <c r="F27" s="60"/>
      <c r="G27" s="59">
        <f>IF(OR(ISTEXT(H23)),"Error in C12 or C15",(H23+H26))</f>
        <v>0</v>
      </c>
      <c r="H27" s="60"/>
      <c r="I27" s="59">
        <f>IF(OR(ISTEXT(J23)),"Error in C12 or C15",(J23+J26))</f>
        <v>0</v>
      </c>
      <c r="J27" s="60"/>
      <c r="K27" s="59">
        <f>IF(OR(ISTEXT(L23)),"Error in C12 or C15",(L23+L26))</f>
        <v>0</v>
      </c>
      <c r="L27" s="60"/>
      <c r="M27" s="59">
        <f>IF(OR(ISTEXT(N23)),"Error in C12 or C15",(N23+N26))</f>
        <v>0</v>
      </c>
      <c r="N27" s="60"/>
      <c r="O27" s="59">
        <f>IF(OR(ISTEXT(P23)),"Error in C12 or C15",(P23+P26))</f>
        <v>0</v>
      </c>
      <c r="P27" s="60"/>
      <c r="Q27" s="46">
        <f>SUM(C27:P27)</f>
        <v>0</v>
      </c>
      <c r="R27" s="47">
        <v>5</v>
      </c>
      <c r="T27" s="11" t="s">
        <v>22</v>
      </c>
      <c r="U27" s="7" t="s">
        <v>23</v>
      </c>
      <c r="V27" s="7" t="s">
        <v>24</v>
      </c>
      <c r="W27" s="7" t="s">
        <v>25</v>
      </c>
      <c r="X27" s="7" t="s">
        <v>26</v>
      </c>
      <c r="Y27" s="7" t="s">
        <v>27</v>
      </c>
      <c r="Z27" s="7" t="s">
        <v>28</v>
      </c>
      <c r="AA27" s="12" t="s">
        <v>29</v>
      </c>
    </row>
    <row r="28" spans="1:30" x14ac:dyDescent="0.3">
      <c r="A28" s="158" t="s">
        <v>21</v>
      </c>
      <c r="B28" s="159"/>
      <c r="C28" s="72"/>
      <c r="D28" s="73"/>
      <c r="E28" s="72"/>
      <c r="F28" s="73"/>
      <c r="G28" s="72">
        <v>7.5</v>
      </c>
      <c r="H28" s="73" t="s">
        <v>66</v>
      </c>
      <c r="I28" s="72"/>
      <c r="J28" s="73"/>
      <c r="K28" s="72"/>
      <c r="L28" s="73"/>
      <c r="M28" s="72"/>
      <c r="N28" s="73"/>
      <c r="O28" s="72"/>
      <c r="P28" s="73"/>
      <c r="Q28" s="41">
        <f>C28+E28+G28+I28+K28+M28+O28</f>
        <v>7.5</v>
      </c>
      <c r="R28" s="82" t="s">
        <v>39</v>
      </c>
      <c r="T28" s="11">
        <f>(IF(D28="AL",C28,0))+(IF(F28="AL",E28))+(IF(H28="AL",G28,0))+(IF(J28="AL",I28,0))+(IF(L28="AL",K28,0))+(IF(N28="AL",M28,0))+(IF(P28="AL",O28,0))</f>
        <v>0</v>
      </c>
      <c r="U28" s="7">
        <f>(IF(D28="PH",C28,0))+(IF(F28="PH",E28))+(IF(H28="PH",G28,0))+(IF(J28="PH",I28,0))+(IF(L28="PH",K28,0))+(IF(N28="PH",M28,0))+(IF(P28="PH",O28,0))</f>
        <v>0</v>
      </c>
      <c r="V28" s="7">
        <f>(IF(D28="V",C28,0))+(IF(F28="V",E28))+(IF(H28="V",G28,0))+(IF(J28="V",I28,0))+(IF(L28="V",K28,0))+(IF(N28="V",M28,0))+(IF(P28="V",O28,0))</f>
        <v>0</v>
      </c>
      <c r="W28" s="7">
        <f>(IF(D28="S",C28,0))+(IF(F28="S",E28))+(IF(H28="S",G28,0))+(IF(J28="S",I28,0))+(IF(L28="S",K28,0))+(IF(N28="S",M28,0))+(IF(P28="S",O28,0))</f>
        <v>0</v>
      </c>
      <c r="X28" s="7">
        <f>(IF(D28="SL",C28,0))+(IF(F28="SL",E28))+(IF(H28="SL",G28,0))+(IF(J28="SL",I28,0))+(IF(L28="SL",K28,0))+(IF(N28="SL",M28,0))+(IF(P28="SL",O28,0))</f>
        <v>0</v>
      </c>
      <c r="Y28" s="7">
        <f>(IF(D28="C",C28,0))+(IF(F28="C",E28))+(IF(H28="C",G28,0))+(IF(J28="C",I28,0))+(IF(L28="C",K28,0))+(IF(N28="C",M28,0))+(IF(P28="C",O28,0))</f>
        <v>0</v>
      </c>
      <c r="Z28" s="7">
        <f>(IF(D28="PB",C28,0))+(IF(F28="PB",E28))+(IF(H28="PB",G28,0))+(IF(J28="PB",I28,0))+(IF(L28="PB",K28,0))+(IF(N28="PB",M28,0))+(IF(P28="PB",O28,0))</f>
        <v>0</v>
      </c>
      <c r="AA28" s="12">
        <f>(IF(D28="O",C28,0))+(IF(F28="O",E28))+(IF(H28="O",G28,0))+(IF(J28="O",I28,0))+(IF(L28="O",K28,0))+(IF(N28="O",M28,0))+(IF(P28="O",O28,0))</f>
        <v>0</v>
      </c>
    </row>
    <row r="29" spans="1:30" ht="14.25" thickBot="1" x14ac:dyDescent="0.35">
      <c r="A29" s="158" t="s">
        <v>21</v>
      </c>
      <c r="B29" s="159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74"/>
      <c r="N29" s="75"/>
      <c r="O29" s="74"/>
      <c r="P29" s="75"/>
      <c r="Q29" s="41">
        <f>C29+E29+G29+I29+K29+M29+O29</f>
        <v>0</v>
      </c>
      <c r="R29" s="82" t="s">
        <v>40</v>
      </c>
      <c r="T29" s="11">
        <f>(IF(D29="AL",C29,0))+(IF(F29="AL",E29))+(IF(H29="AL",G29,0))+(IF(J29="AL",I29,0))+(IF(L29="AL",K29,0))+(IF(N29="AL",M29,0))+(IF(P29="AL",O29,0))</f>
        <v>0</v>
      </c>
      <c r="U29" s="7">
        <f>(IF(D29="PH",C29,0))+(IF(F29="PH",E29))+(IF(H29="PH",G29,0))+(IF(J29="PH",I29,0))+(IF(L29="PH",K29,0))+(IF(N29="PH",M29,0))+(IF(P29="PH",O29,0))</f>
        <v>0</v>
      </c>
      <c r="V29" s="7">
        <f>(IF(D29="V",C29,0))+(IF(F29="V",E29))+(IF(H29="V",G29,0))+(IF(J29="V",I29,0))+(IF(L29="V",K29,0))+(IF(N29="V",M29,0))+(IF(P29="V",O29,0))</f>
        <v>0</v>
      </c>
      <c r="W29" s="7">
        <f>(IF(D29="S",C29,0))+(IF(F29="S",E29))+(IF(H29="S",G29,0))+(IF(J29="S",I29,0))+(IF(L29="S",K29,0))+(IF(N29="S",M29,0))+(IF(P29="S",O29,0))</f>
        <v>0</v>
      </c>
      <c r="X29" s="7">
        <f>(IF(D29="SL",C29,0))+(IF(F29="SL",E29))+(IF(H29="SL",G29,0))+(IF(J29="SL",I29,0))+(IF(L29="SL",K29,0))+(IF(N29="SL",M29,0))+(IF(P29="SL",O29,0))</f>
        <v>0</v>
      </c>
      <c r="Y29" s="7">
        <f>(IF(D29="C",C29,0))+(IF(F29="C",E29))+(IF(H29="C",G29,0))+(IF(J29="C",I29,0))+(IF(L29="C",K29,0))+(IF(N29="C",M29,0))+(IF(P29="C",O29,0))</f>
        <v>0</v>
      </c>
      <c r="Z29" s="7">
        <f>(IF(D29="PB",C29,0))+(IF(F29="PB",E29))+(IF(H29="PB",G29,0))+(IF(J29="PB",I29,0))+(IF(L29="PB",K29,0))+(IF(N29="PB",M29,0))+(IF(P29="PB",O29,0))</f>
        <v>0</v>
      </c>
      <c r="AA29" s="12">
        <f>(IF(D29="O",C29,0))+(IF(F29="O",E29))+(IF(H29="O",G29,0))+(IF(J29="O",I29,0))+(IF(L29="O",K29,0))+(IF(N29="O",M29,0))+(IF(P29="O",O29,0))</f>
        <v>0</v>
      </c>
    </row>
    <row r="30" spans="1:30" ht="14.25" thickBot="1" x14ac:dyDescent="0.35">
      <c r="A30" s="48"/>
      <c r="B30" s="48"/>
      <c r="C30" s="48"/>
      <c r="D30" s="48"/>
      <c r="E30" s="48"/>
      <c r="F30" s="48"/>
      <c r="G30" s="49"/>
      <c r="H30" s="48"/>
      <c r="I30" s="48"/>
      <c r="J30" s="48"/>
      <c r="K30" s="48"/>
      <c r="L30" s="48"/>
      <c r="M30" s="50"/>
      <c r="N30" s="51"/>
      <c r="O30" s="52" t="s">
        <v>42</v>
      </c>
      <c r="P30" s="53"/>
      <c r="Q30" s="83">
        <f>Q27+Q28+Q29</f>
        <v>7.5</v>
      </c>
      <c r="R30" s="84"/>
      <c r="S30" s="1"/>
      <c r="T30" s="11"/>
      <c r="U30" s="7"/>
      <c r="V30" s="7"/>
      <c r="W30" s="7"/>
      <c r="X30" s="7"/>
      <c r="Y30" s="7"/>
      <c r="Z30" s="7"/>
      <c r="AA30" s="12"/>
    </row>
    <row r="31" spans="1:30" s="1" customFormat="1" ht="13.5" customHeight="1" x14ac:dyDescent="0.3">
      <c r="A31" s="28"/>
      <c r="B31" s="28"/>
      <c r="C31" s="113" t="s">
        <v>0</v>
      </c>
      <c r="D31" s="114"/>
      <c r="E31" s="115">
        <f>IF('Aug-Sep'!$E18=0,"",'Aug-Sep'!$E18+7)</f>
        <v>42623</v>
      </c>
      <c r="F31" s="29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86"/>
      <c r="R31" s="86"/>
      <c r="S31" s="2"/>
      <c r="T31" s="11"/>
      <c r="U31" s="7"/>
      <c r="V31" s="7"/>
      <c r="W31" s="7"/>
      <c r="X31" s="7"/>
      <c r="Y31" s="7"/>
      <c r="Z31" s="7"/>
      <c r="AA31" s="12"/>
    </row>
    <row r="32" spans="1:30" x14ac:dyDescent="0.3">
      <c r="A32" s="28"/>
      <c r="B32" s="28"/>
      <c r="C32" s="113" t="s">
        <v>1</v>
      </c>
      <c r="D32" s="114"/>
      <c r="E32" s="116">
        <f>IF('Aug-Sep'!$E5=0,"",$E31+6)</f>
        <v>42629</v>
      </c>
      <c r="F32" s="30"/>
      <c r="G32" s="54"/>
      <c r="H32" s="28"/>
      <c r="I32" s="28"/>
      <c r="J32" s="28"/>
      <c r="K32" s="28"/>
      <c r="L32" s="28"/>
      <c r="M32" s="28"/>
      <c r="N32" s="28"/>
      <c r="O32" s="28"/>
      <c r="P32" s="28"/>
      <c r="Q32" s="86"/>
      <c r="R32" s="86"/>
      <c r="T32" s="11"/>
      <c r="U32" s="7"/>
      <c r="V32" s="7"/>
      <c r="W32" s="7"/>
      <c r="X32" s="7"/>
      <c r="Y32" s="7"/>
      <c r="Z32" s="7"/>
      <c r="AA32" s="12"/>
    </row>
    <row r="33" spans="1:30" x14ac:dyDescent="0.3">
      <c r="A33" s="28"/>
      <c r="B33" s="28"/>
      <c r="C33" s="107" t="s">
        <v>13</v>
      </c>
      <c r="D33" s="107"/>
      <c r="E33" s="108" t="s">
        <v>14</v>
      </c>
      <c r="F33" s="108"/>
      <c r="G33" s="106" t="s">
        <v>15</v>
      </c>
      <c r="H33" s="106"/>
      <c r="I33" s="106" t="s">
        <v>16</v>
      </c>
      <c r="J33" s="106"/>
      <c r="K33" s="106" t="s">
        <v>17</v>
      </c>
      <c r="L33" s="106"/>
      <c r="M33" s="106" t="s">
        <v>18</v>
      </c>
      <c r="N33" s="106"/>
      <c r="O33" s="106" t="s">
        <v>19</v>
      </c>
      <c r="P33" s="106"/>
      <c r="Q33" s="32"/>
      <c r="R33" s="32"/>
      <c r="T33" s="11"/>
      <c r="U33" s="7"/>
      <c r="V33" s="7"/>
      <c r="W33" s="7"/>
      <c r="X33" s="7"/>
      <c r="Y33" s="7"/>
      <c r="Z33" s="7"/>
      <c r="AA33" s="12"/>
    </row>
    <row r="34" spans="1:30" ht="14.25" thickBot="1" x14ac:dyDescent="0.35">
      <c r="A34" s="28"/>
      <c r="B34" s="28"/>
      <c r="C34" s="112">
        <f>IF('Aug-Sep'!E18=0,"",'Aug-Sep'!E18+7)</f>
        <v>42623</v>
      </c>
      <c r="D34" s="111"/>
      <c r="E34" s="110">
        <f>IF('Aug-Sep'!$E18=0,"",'Aug-Sep'!$E18+8)</f>
        <v>42624</v>
      </c>
      <c r="F34" s="111"/>
      <c r="G34" s="110">
        <f>IF('Aug-Sep'!$E18=0,"",'Aug-Sep'!$E18+9)</f>
        <v>42625</v>
      </c>
      <c r="H34" s="111"/>
      <c r="I34" s="110">
        <f>IF('Aug-Sep'!$E18=0,"",'Aug-Sep'!$E18+10)</f>
        <v>42626</v>
      </c>
      <c r="J34" s="111"/>
      <c r="K34" s="110">
        <f>IF('Aug-Sep'!$E18=0,"",'Aug-Sep'!$E18+11)</f>
        <v>42627</v>
      </c>
      <c r="L34" s="111"/>
      <c r="M34" s="110">
        <f>IF('Aug-Sep'!$E18=0,"",'Aug-Sep'!$E18+12)</f>
        <v>42628</v>
      </c>
      <c r="N34" s="111"/>
      <c r="O34" s="110">
        <f>IF('Aug-Sep'!$E18=0,"",'Aug-Sep'!$E18+13)</f>
        <v>42629</v>
      </c>
      <c r="P34" s="109"/>
      <c r="Q34" s="87"/>
      <c r="R34" s="87"/>
      <c r="T34" s="11"/>
      <c r="U34" s="7"/>
      <c r="V34" s="7"/>
      <c r="W34" s="7"/>
      <c r="X34" s="7"/>
      <c r="Y34" s="7"/>
      <c r="Z34" s="7"/>
      <c r="AA34" s="12"/>
    </row>
    <row r="35" spans="1:30" x14ac:dyDescent="0.3">
      <c r="A35" s="154" t="s">
        <v>2</v>
      </c>
      <c r="B35" s="187"/>
      <c r="C35" s="70"/>
      <c r="D35" s="33" t="s">
        <v>3</v>
      </c>
      <c r="E35" s="70"/>
      <c r="F35" s="34" t="s">
        <v>3</v>
      </c>
      <c r="G35" s="70"/>
      <c r="H35" s="34" t="s">
        <v>3</v>
      </c>
      <c r="I35" s="70"/>
      <c r="J35" s="34" t="s">
        <v>3</v>
      </c>
      <c r="K35" s="70"/>
      <c r="L35" s="34" t="s">
        <v>3</v>
      </c>
      <c r="M35" s="70"/>
      <c r="N35" s="34" t="s">
        <v>3</v>
      </c>
      <c r="O35" s="70"/>
      <c r="P35" s="34" t="s">
        <v>3</v>
      </c>
      <c r="Q35" s="32"/>
      <c r="R35" s="32"/>
      <c r="T35" s="11"/>
      <c r="U35" s="7"/>
      <c r="V35" s="7"/>
      <c r="W35" s="7"/>
      <c r="X35" s="7"/>
      <c r="Y35" s="7"/>
      <c r="Z35" s="7"/>
      <c r="AA35" s="12"/>
    </row>
    <row r="36" spans="1:30" ht="14.25" thickBot="1" x14ac:dyDescent="0.35">
      <c r="A36" s="152" t="s">
        <v>4</v>
      </c>
      <c r="B36" s="188"/>
      <c r="C36" s="71"/>
      <c r="D36" s="36">
        <f>IF((OR(C36="",C35="")),0,IF((C36&lt;C35),((C36-C35)*24)+24,(C36-C35)*24))</f>
        <v>0</v>
      </c>
      <c r="E36" s="71"/>
      <c r="F36" s="37">
        <f>IF((OR(E36="",E35="")),0,IF((E36&lt;E35),((E36-E35)*24)+24,(E36-E35)*24))</f>
        <v>0</v>
      </c>
      <c r="G36" s="71"/>
      <c r="H36" s="37">
        <f>IF((OR(G36="",G35="")),0,IF((G36&lt;G35),((G36-G35)*24)+24,(G36-G35)*24))</f>
        <v>0</v>
      </c>
      <c r="I36" s="71"/>
      <c r="J36" s="37">
        <f>IF((OR(I36="",I35="")),0,IF((I36&lt;I35),((I36-I35)*24)+24,(I36-I35)*24))</f>
        <v>0</v>
      </c>
      <c r="K36" s="71"/>
      <c r="L36" s="37">
        <f>IF((OR(K36="",K35="")),0,IF((K36&lt;K35),((K36-K35)*24)+24,(K36-K35)*24))</f>
        <v>0</v>
      </c>
      <c r="M36" s="71"/>
      <c r="N36" s="37">
        <f>IF((OR(M36="",M35="")),0,IF((M36&lt;M35),((M36-M35)*24)+24,(M36-M35)*24))</f>
        <v>0</v>
      </c>
      <c r="O36" s="71"/>
      <c r="P36" s="37">
        <f>IF((OR(O36="",O35="")),0,IF((O36&lt;O35),((O36-O35)*24)+24,(O36-O35)*24))</f>
        <v>0</v>
      </c>
      <c r="Q36" s="87"/>
      <c r="R36" s="87"/>
      <c r="T36" s="11"/>
      <c r="U36" s="7"/>
      <c r="V36" s="7"/>
      <c r="W36" s="7"/>
      <c r="X36" s="7"/>
      <c r="Y36" s="7"/>
      <c r="Z36" s="7"/>
      <c r="AA36" s="12"/>
    </row>
    <row r="37" spans="1:30" ht="14.25" thickBot="1" x14ac:dyDescent="0.35">
      <c r="A37" s="38"/>
      <c r="B37" s="39"/>
      <c r="C37" s="40"/>
      <c r="D37" s="41"/>
      <c r="E37" s="55"/>
      <c r="F37" s="41"/>
      <c r="G37" s="55"/>
      <c r="H37" s="41"/>
      <c r="I37" s="55"/>
      <c r="J37" s="41"/>
      <c r="K37" s="55"/>
      <c r="L37" s="41"/>
      <c r="M37" s="55"/>
      <c r="N37" s="41"/>
      <c r="O37" s="79"/>
      <c r="P37" s="61"/>
      <c r="Q37" s="32"/>
      <c r="R37" s="32"/>
      <c r="T37" s="11"/>
      <c r="U37" s="7"/>
      <c r="V37" s="7"/>
      <c r="W37" s="7"/>
      <c r="X37" s="7"/>
      <c r="Y37" s="7"/>
      <c r="Z37" s="7"/>
      <c r="AA37" s="12"/>
    </row>
    <row r="38" spans="1:30" x14ac:dyDescent="0.3">
      <c r="A38" s="154" t="s">
        <v>2</v>
      </c>
      <c r="B38" s="187"/>
      <c r="C38" s="70"/>
      <c r="D38" s="33" t="s">
        <v>3</v>
      </c>
      <c r="E38" s="70"/>
      <c r="F38" s="34" t="s">
        <v>3</v>
      </c>
      <c r="G38" s="70"/>
      <c r="H38" s="34" t="s">
        <v>3</v>
      </c>
      <c r="I38" s="70"/>
      <c r="J38" s="34" t="s">
        <v>3</v>
      </c>
      <c r="K38" s="70"/>
      <c r="L38" s="34" t="s">
        <v>3</v>
      </c>
      <c r="M38" s="70"/>
      <c r="N38" s="34" t="s">
        <v>3</v>
      </c>
      <c r="O38" s="70"/>
      <c r="P38" s="34" t="s">
        <v>3</v>
      </c>
      <c r="Q38" s="56" t="s">
        <v>3</v>
      </c>
      <c r="R38" s="43"/>
      <c r="T38" s="11"/>
      <c r="U38" s="7"/>
      <c r="V38" s="7"/>
      <c r="W38" s="7"/>
      <c r="X38" s="7"/>
      <c r="Y38" s="7"/>
      <c r="Z38" s="7"/>
      <c r="AA38" s="12"/>
    </row>
    <row r="39" spans="1:30" ht="14.25" thickBot="1" x14ac:dyDescent="0.35">
      <c r="A39" s="156" t="s">
        <v>4</v>
      </c>
      <c r="B39" s="189"/>
      <c r="C39" s="71"/>
      <c r="D39" s="36">
        <f>IF((OR(C39="",C38="")),0,IF((C39&lt;C38),((C39-C38)*24)+24,(C39-C38)*24))</f>
        <v>0</v>
      </c>
      <c r="E39" s="71"/>
      <c r="F39" s="37">
        <f>IF((OR(E39="",E38="")),0,IF((E39&lt;E38),((E39-E38)*24)+24,(E39-E38)*24))</f>
        <v>0</v>
      </c>
      <c r="G39" s="71"/>
      <c r="H39" s="37">
        <f>IF((OR(G39="",G38="")),0,IF((G39&lt;G38),((G39-G38)*24)+24,(G39-G38)*24))</f>
        <v>0</v>
      </c>
      <c r="I39" s="71"/>
      <c r="J39" s="37">
        <f>IF((OR(I39="",I38="")),0,IF((I39&lt;I38),((I39-I38)*24)+24,(I39-I38)*24))</f>
        <v>0</v>
      </c>
      <c r="K39" s="71"/>
      <c r="L39" s="37">
        <f>IF((OR(K39="",K38="")),0,IF((K39&lt;K38),((K39-K38)*24)+24,(K39-K38)*24))</f>
        <v>0</v>
      </c>
      <c r="M39" s="71"/>
      <c r="N39" s="37">
        <f>IF((OR(M39="",M38="")),0,IF((M39&lt;M38),((M39-M38)*24)+24,(M39-M38)*24))</f>
        <v>0</v>
      </c>
      <c r="O39" s="71"/>
      <c r="P39" s="37">
        <f>IF((OR(O39="",O38="")),0,IF((O39&lt;O38),((O39-O38)*24)+24,(O39-O38)*24))</f>
        <v>0</v>
      </c>
      <c r="Q39" s="56" t="s">
        <v>20</v>
      </c>
      <c r="R39" s="88"/>
      <c r="T39" s="11"/>
      <c r="U39" s="7"/>
      <c r="V39" s="7"/>
      <c r="W39" s="7"/>
      <c r="X39" s="7"/>
      <c r="Y39" s="7"/>
      <c r="Z39" s="7"/>
      <c r="AA39" s="12"/>
    </row>
    <row r="40" spans="1:30" ht="14.25" thickBot="1" x14ac:dyDescent="0.35">
      <c r="A40" s="169" t="s">
        <v>5</v>
      </c>
      <c r="B40" s="170"/>
      <c r="C40" s="59">
        <f>IF(OR(ISTEXT(D36)),"Error in C12 or C15",(D36+D39))</f>
        <v>0</v>
      </c>
      <c r="D40" s="60"/>
      <c r="E40" s="59">
        <f>IF(OR(ISTEXT(F36)),"Error in C12 or C15",(F36+F39))</f>
        <v>0</v>
      </c>
      <c r="F40" s="60"/>
      <c r="G40" s="59">
        <f>IF(OR(ISTEXT(H36)),"Error in C12 or C15",(H36+H39))</f>
        <v>0</v>
      </c>
      <c r="H40" s="60"/>
      <c r="I40" s="59">
        <f>IF(OR(ISTEXT(J36)),"Error in C12 or C15",(J36+J39))</f>
        <v>0</v>
      </c>
      <c r="J40" s="60"/>
      <c r="K40" s="59">
        <f>IF(OR(ISTEXT(L36)),"Error in C12 or C15",(L36+L39))</f>
        <v>0</v>
      </c>
      <c r="L40" s="60"/>
      <c r="M40" s="59">
        <f>IF(OR(ISTEXT(N36)),"Error in C12 or C15",(N36+N39))</f>
        <v>0</v>
      </c>
      <c r="N40" s="60"/>
      <c r="O40" s="59">
        <f>IF(OR(ISTEXT(P36)),"Error in C12 or C15",(P36+P39))</f>
        <v>0</v>
      </c>
      <c r="P40" s="60"/>
      <c r="Q40" s="46">
        <f>SUM(C40:P40)</f>
        <v>0</v>
      </c>
      <c r="R40" s="47"/>
      <c r="T40" s="11" t="s">
        <v>22</v>
      </c>
      <c r="U40" s="7" t="s">
        <v>23</v>
      </c>
      <c r="V40" s="7" t="s">
        <v>24</v>
      </c>
      <c r="W40" s="7" t="s">
        <v>25</v>
      </c>
      <c r="X40" s="7" t="s">
        <v>26</v>
      </c>
      <c r="Y40" s="7" t="s">
        <v>27</v>
      </c>
      <c r="Z40" s="7" t="s">
        <v>28</v>
      </c>
      <c r="AA40" s="12" t="s">
        <v>29</v>
      </c>
    </row>
    <row r="41" spans="1:30" x14ac:dyDescent="0.3">
      <c r="A41" s="185" t="s">
        <v>21</v>
      </c>
      <c r="B41" s="186"/>
      <c r="C41" s="72"/>
      <c r="D41" s="73"/>
      <c r="E41" s="72"/>
      <c r="F41" s="73"/>
      <c r="G41" s="72"/>
      <c r="H41" s="73"/>
      <c r="I41" s="72"/>
      <c r="J41" s="73"/>
      <c r="K41" s="72"/>
      <c r="L41" s="73"/>
      <c r="M41" s="72"/>
      <c r="N41" s="73"/>
      <c r="O41" s="72"/>
      <c r="P41" s="73"/>
      <c r="Q41" s="41">
        <f>C41+E41+G41+I41+K41+M41+O41</f>
        <v>0</v>
      </c>
      <c r="R41" s="82" t="s">
        <v>39</v>
      </c>
      <c r="T41" s="11">
        <f>(IF(D41="AL",C41,0))+(IF(F41="AL",E41))+(IF(H41="AL",G41,0))+(IF(J41="AL",I41,0))+(IF(L41="AL",K41,0))+(IF(N41="AL",M41,0))+(IF(P41="AL",O41,0))</f>
        <v>0</v>
      </c>
      <c r="U41" s="7">
        <f>(IF(D41="PH",C41,0))+(IF(F41="PH",E41))+(IF(H41="PH",G41,0))+(IF(J41="PH",I41,0))+(IF(L41="PH",K41,0))+(IF(N41="PH",M41,0))+(IF(P41="PH",O41,0))</f>
        <v>0</v>
      </c>
      <c r="V41" s="7">
        <f>(IF(D41="V",C41,0))+(IF(F41="V",E41))+(IF(H41="V",G41,0))+(IF(J41="V",I41,0))+(IF(L41="V",K41,0))+(IF(N41="V",M41,0))+(IF(P41="V",O41,0))</f>
        <v>0</v>
      </c>
      <c r="W41" s="7">
        <f>(IF(D41="S",C41,0))+(IF(F41="S",E41))+(IF(H41="S",G41,0))+(IF(J41="S",I41,0))+(IF(L41="S",K41,0))+(IF(N41="S",M41,0))+(IF(P41="S",O41,0))</f>
        <v>0</v>
      </c>
      <c r="X41" s="7">
        <f>(IF(D41="SL",C41,0))+(IF(F41="SL",E41))+(IF(H41="SL",G41,0))+(IF(J41="SL",I41,0))+(IF(L41="SL",K41,0))+(IF(N41="SL",M41,0))+(IF(P41="SL",O41,0))</f>
        <v>0</v>
      </c>
      <c r="Y41" s="7">
        <f>(IF(D41="C",C41,0))+(IF(F41="C",E41))+(IF(H41="C",G41,0))+(IF(J41="C",I41,0))+(IF(L41="C",K41,0))+(IF(N41="C",M41,0))+(IF(P41="C",O41,0))</f>
        <v>0</v>
      </c>
      <c r="Z41" s="7">
        <f>(IF(D41="PB",C41,0))+(IF(F41="PB",E41))+(IF(H41="PB",G41,0))+(IF(J41="PB",I41,0))+(IF(L41="PB",K41,0))+(IF(N41="PB",M41,0))+(IF(P41="PB",O41,0))</f>
        <v>0</v>
      </c>
      <c r="AA41" s="12">
        <f>(IF(D41="O",C41,0))+(IF(F41="O",E41))+(IF(H41="O",G41,0))+(IF(J41="O",I41,0))+(IF(L41="O",K41,0))+(IF(N41="O",M41,0))+(IF(P41="O",O41,0))</f>
        <v>0</v>
      </c>
    </row>
    <row r="42" spans="1:30" ht="14.25" thickBot="1" x14ac:dyDescent="0.35">
      <c r="A42" s="183" t="s">
        <v>21</v>
      </c>
      <c r="B42" s="184"/>
      <c r="C42" s="74"/>
      <c r="D42" s="75"/>
      <c r="E42" s="74"/>
      <c r="F42" s="75"/>
      <c r="G42" s="74"/>
      <c r="H42" s="75"/>
      <c r="I42" s="74"/>
      <c r="J42" s="75"/>
      <c r="K42" s="74"/>
      <c r="L42" s="75"/>
      <c r="M42" s="74"/>
      <c r="N42" s="75"/>
      <c r="O42" s="74"/>
      <c r="P42" s="75"/>
      <c r="Q42" s="41">
        <f>C42+E42+G42+I42+K42+M42+O42</f>
        <v>0</v>
      </c>
      <c r="R42" s="82" t="s">
        <v>40</v>
      </c>
      <c r="T42" s="11">
        <f>(IF(D42="AL",C42,0))+(IF(F42="AL",E42))+(IF(H42="AL",G42,0))+(IF(J42="AL",I42,0))+(IF(L42="AL",K42,0))+(IF(N42="AL",M42,0))+(IF(P42="AL",O42,0))</f>
        <v>0</v>
      </c>
      <c r="U42" s="7">
        <f>(IF(D42="PH",C42,0))+(IF(F42="PH",E42))+(IF(H42="PH",G42,0))+(IF(J42="PH",I42,0))+(IF(L42="PH",K42,0))+(IF(N42="PH",M42,0))+(IF(P42="PH",O42,0))</f>
        <v>0</v>
      </c>
      <c r="V42" s="7">
        <f>(IF(D42="V",C42,0))+(IF(F42="V",E42))+(IF(H42="V",G42,0))+(IF(J42="V",I42,0))+(IF(L42="V",K42,0))+(IF(N42="V",M42,0))+(IF(P42="V",O42,0))</f>
        <v>0</v>
      </c>
      <c r="W42" s="7">
        <f>(IF(D42="S",C42,0))+(IF(F42="S",E42))+(IF(H42="S",G42,0))+(IF(J42="S",I42,0))+(IF(L42="S",K42,0))+(IF(N42="S",M42,0))+(IF(P42="S",O42,0))</f>
        <v>0</v>
      </c>
      <c r="X42" s="7">
        <f>(IF(D42="SL",C42,0))+(IF(F42="SL",E42))+(IF(H42="SL",G42,0))+(IF(J42="SL",I42,0))+(IF(L42="SL",K42,0))+(IF(N42="SL",M42,0))+(IF(P42="SL",O42,0))</f>
        <v>0</v>
      </c>
      <c r="Y42" s="7">
        <f>(IF(D42="C",C42,0))+(IF(F42="C",E42))+(IF(H42="C",G42,0))+(IF(J42="C",I42,0))+(IF(L42="C",K42,0))+(IF(N42="C",M42,0))+(IF(P42="C",O42,0))</f>
        <v>0</v>
      </c>
      <c r="Z42" s="7">
        <f>(IF(D42="PB",C42,0))+(IF(F42="PB",E42))+(IF(H42="PB",G42,0))+(IF(J42="PB",I42,0))+(IF(L42="PB",K42,0))+(IF(N42="PB",M42,0))+(IF(P42="PB",O42,0))</f>
        <v>0</v>
      </c>
      <c r="AA42" s="12">
        <f>(IF(D42="O",C42,0))+(IF(F42="O",E42))+(IF(H42="O",G42,0))+(IF(J42="O",I42,0))+(IF(L42="O",K42,0))+(IF(N42="O",M42,0))+(IF(P42="O",O42,0))</f>
        <v>0</v>
      </c>
    </row>
    <row r="43" spans="1:30" ht="14.25" thickBot="1" x14ac:dyDescent="0.35">
      <c r="A43" s="48"/>
      <c r="B43" s="48"/>
      <c r="C43" s="48"/>
      <c r="D43" s="48"/>
      <c r="E43" s="48"/>
      <c r="F43" s="48"/>
      <c r="G43" s="49"/>
      <c r="H43" s="48"/>
      <c r="I43" s="48"/>
      <c r="J43" s="48"/>
      <c r="K43" s="48"/>
      <c r="L43" s="48"/>
      <c r="M43" s="50"/>
      <c r="N43" s="51"/>
      <c r="O43" s="52" t="s">
        <v>42</v>
      </c>
      <c r="P43" s="53"/>
      <c r="Q43" s="83">
        <f>Q40+Q41+Q42</f>
        <v>0</v>
      </c>
      <c r="R43" s="84"/>
      <c r="S43" s="1"/>
      <c r="T43" s="11"/>
      <c r="U43" s="7"/>
      <c r="V43" s="7"/>
      <c r="W43" s="7"/>
      <c r="X43" s="7"/>
      <c r="Y43" s="7"/>
      <c r="Z43" s="7"/>
      <c r="AA43" s="12"/>
    </row>
    <row r="44" spans="1:30" x14ac:dyDescent="0.3">
      <c r="A44" s="28"/>
      <c r="B44" s="28"/>
      <c r="C44" s="113" t="s">
        <v>0</v>
      </c>
      <c r="D44" s="114"/>
      <c r="E44" s="115">
        <v>42630</v>
      </c>
      <c r="F44" s="29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86"/>
      <c r="R44" s="86"/>
      <c r="T44" s="11"/>
      <c r="U44" s="7"/>
      <c r="V44" s="7"/>
      <c r="W44" s="7"/>
      <c r="X44" s="7"/>
      <c r="Y44" s="7"/>
      <c r="Z44" s="7"/>
      <c r="AA44" s="12"/>
      <c r="AB44" s="1"/>
      <c r="AC44" s="1"/>
      <c r="AD44" s="1"/>
    </row>
    <row r="45" spans="1:30" x14ac:dyDescent="0.3">
      <c r="A45" s="28"/>
      <c r="B45" s="28"/>
      <c r="C45" s="113" t="s">
        <v>1</v>
      </c>
      <c r="D45" s="114"/>
      <c r="E45" s="116">
        <f>IF($E$44=0,"",$E$44+6)</f>
        <v>42636</v>
      </c>
      <c r="F45" s="30"/>
      <c r="G45" s="28" t="s">
        <v>48</v>
      </c>
      <c r="H45" s="28"/>
      <c r="I45" s="28"/>
      <c r="J45" s="28"/>
      <c r="K45" s="28"/>
      <c r="L45" s="28"/>
      <c r="M45" s="28"/>
      <c r="N45" s="28"/>
      <c r="O45" s="28"/>
      <c r="P45" s="28"/>
      <c r="Q45" s="86"/>
      <c r="R45" s="86"/>
      <c r="T45" s="11"/>
      <c r="U45" s="7"/>
      <c r="V45" s="7"/>
      <c r="W45" s="7"/>
      <c r="X45" s="7"/>
      <c r="Y45" s="7"/>
      <c r="Z45" s="7"/>
      <c r="AA45" s="12"/>
    </row>
    <row r="46" spans="1:30" x14ac:dyDescent="0.3">
      <c r="A46" s="28"/>
      <c r="B46" s="28"/>
      <c r="C46" s="107" t="s">
        <v>13</v>
      </c>
      <c r="D46" s="107"/>
      <c r="E46" s="108" t="s">
        <v>14</v>
      </c>
      <c r="F46" s="108"/>
      <c r="G46" s="106" t="s">
        <v>15</v>
      </c>
      <c r="H46" s="106"/>
      <c r="I46" s="106" t="s">
        <v>16</v>
      </c>
      <c r="J46" s="106"/>
      <c r="K46" s="106" t="s">
        <v>17</v>
      </c>
      <c r="L46" s="106"/>
      <c r="M46" s="106" t="s">
        <v>18</v>
      </c>
      <c r="N46" s="106"/>
      <c r="O46" s="106" t="s">
        <v>19</v>
      </c>
      <c r="P46" s="106"/>
      <c r="Q46" s="32"/>
      <c r="R46" s="32"/>
      <c r="T46" s="11"/>
      <c r="U46" s="7"/>
      <c r="V46" s="7"/>
      <c r="W46" s="7"/>
      <c r="X46" s="7"/>
      <c r="Y46" s="7"/>
      <c r="Z46" s="7"/>
      <c r="AA46" s="12"/>
    </row>
    <row r="47" spans="1:30" ht="14.25" thickBot="1" x14ac:dyDescent="0.35">
      <c r="A47" s="28"/>
      <c r="B47" s="28"/>
      <c r="C47" s="110">
        <f>IF($E$44=0,"",$E$44)</f>
        <v>42630</v>
      </c>
      <c r="D47" s="111"/>
      <c r="E47" s="110">
        <f>IF($E$44=0,"",$E$44+1)</f>
        <v>42631</v>
      </c>
      <c r="F47" s="111"/>
      <c r="G47" s="110">
        <f>IF($E$44=0,"",$E$44+2)</f>
        <v>42632</v>
      </c>
      <c r="H47" s="111"/>
      <c r="I47" s="110">
        <f>IF($E$44=0,"",$E$44+3)</f>
        <v>42633</v>
      </c>
      <c r="J47" s="111"/>
      <c r="K47" s="110">
        <f>IF($E$44=0,"",$E$44+4)</f>
        <v>42634</v>
      </c>
      <c r="L47" s="111"/>
      <c r="M47" s="110">
        <f>IF($E$44=0,"",$E$44+5)</f>
        <v>42635</v>
      </c>
      <c r="N47" s="111"/>
      <c r="O47" s="110">
        <f>IF($E$44=0,"",$E$44+6)</f>
        <v>42636</v>
      </c>
      <c r="P47" s="109"/>
      <c r="Q47" s="87"/>
      <c r="R47" s="87"/>
      <c r="T47" s="11"/>
      <c r="U47" s="7"/>
      <c r="V47" s="7"/>
      <c r="W47" s="7"/>
      <c r="X47" s="7"/>
      <c r="Y47" s="7"/>
      <c r="Z47" s="7"/>
      <c r="AA47" s="12"/>
    </row>
    <row r="48" spans="1:30" x14ac:dyDescent="0.3">
      <c r="A48" s="154" t="s">
        <v>2</v>
      </c>
      <c r="B48" s="155"/>
      <c r="C48" s="70"/>
      <c r="D48" s="33" t="s">
        <v>3</v>
      </c>
      <c r="E48" s="70"/>
      <c r="F48" s="34" t="s">
        <v>3</v>
      </c>
      <c r="G48" s="70"/>
      <c r="H48" s="34" t="s">
        <v>3</v>
      </c>
      <c r="I48" s="70"/>
      <c r="J48" s="34" t="s">
        <v>3</v>
      </c>
      <c r="K48" s="70"/>
      <c r="L48" s="34" t="s">
        <v>3</v>
      </c>
      <c r="M48" s="70"/>
      <c r="N48" s="34" t="s">
        <v>3</v>
      </c>
      <c r="O48" s="70"/>
      <c r="P48" s="34" t="s">
        <v>3</v>
      </c>
      <c r="Q48" s="32"/>
      <c r="R48" s="32"/>
      <c r="T48" s="11"/>
      <c r="U48" s="7"/>
      <c r="V48" s="7"/>
      <c r="W48" s="7"/>
      <c r="X48" s="7"/>
      <c r="Y48" s="7"/>
      <c r="Z48" s="7"/>
      <c r="AA48" s="12"/>
    </row>
    <row r="49" spans="1:30" ht="14.25" thickBot="1" x14ac:dyDescent="0.35">
      <c r="A49" s="152" t="s">
        <v>4</v>
      </c>
      <c r="B49" s="153"/>
      <c r="C49" s="71"/>
      <c r="D49" s="36">
        <f>IF((OR(C49="",C48="")),0,IF((C49&lt;C48),((C49-C48)*24)+24,(C49-C48)*24))</f>
        <v>0</v>
      </c>
      <c r="E49" s="71"/>
      <c r="F49" s="37">
        <f>IF((OR(E49="",E48="")),0,IF((E49&lt;E48),((E49-E48)*24)+24,(E49-E48)*24))</f>
        <v>0</v>
      </c>
      <c r="G49" s="71"/>
      <c r="H49" s="37">
        <f>IF((OR(G49="",G48="")),0,IF((G49&lt;G48),((G49-G48)*24)+24,(G49-G48)*24))</f>
        <v>0</v>
      </c>
      <c r="I49" s="71"/>
      <c r="J49" s="37">
        <f>IF((OR(I49="",I48="")),0,IF((I49&lt;I48),((I49-I48)*24)+24,(I49-I48)*24))</f>
        <v>0</v>
      </c>
      <c r="K49" s="71"/>
      <c r="L49" s="37">
        <f>IF((OR(K49="",K48="")),0,IF((K49&lt;K48),((K49-K48)*24)+24,(K49-K48)*24))</f>
        <v>0</v>
      </c>
      <c r="M49" s="71"/>
      <c r="N49" s="37">
        <f>IF((OR(M49="",M48="")),0,IF((M49&lt;M48),((M49-M48)*24)+24,(M49-M48)*24))</f>
        <v>0</v>
      </c>
      <c r="O49" s="71"/>
      <c r="P49" s="37">
        <f>IF((OR(O49="",O48="")),0,IF((O49&lt;O48),((O49-O48)*24)+24,(O49-O48)*24))</f>
        <v>0</v>
      </c>
      <c r="Q49" s="87"/>
      <c r="R49" s="87"/>
      <c r="T49" s="11"/>
      <c r="U49" s="7"/>
      <c r="V49" s="7"/>
      <c r="W49" s="7"/>
      <c r="X49" s="7"/>
      <c r="Y49" s="7"/>
      <c r="Z49" s="7"/>
      <c r="AA49" s="12"/>
    </row>
    <row r="50" spans="1:30" ht="14.25" thickBot="1" x14ac:dyDescent="0.35">
      <c r="A50" s="38"/>
      <c r="B50" s="39"/>
      <c r="C50" s="40"/>
      <c r="D50" s="41"/>
      <c r="E50" s="55"/>
      <c r="F50" s="41"/>
      <c r="G50" s="55"/>
      <c r="H50" s="41"/>
      <c r="I50" s="55"/>
      <c r="J50" s="41"/>
      <c r="K50" s="55"/>
      <c r="L50" s="41"/>
      <c r="M50" s="55"/>
      <c r="N50" s="41"/>
      <c r="O50" s="55"/>
      <c r="P50" s="41"/>
      <c r="Q50" s="32"/>
      <c r="R50" s="32"/>
      <c r="T50" s="11"/>
      <c r="U50" s="7"/>
      <c r="V50" s="7"/>
      <c r="W50" s="7"/>
      <c r="X50" s="7"/>
      <c r="Y50" s="7"/>
      <c r="Z50" s="7"/>
      <c r="AA50" s="12"/>
    </row>
    <row r="51" spans="1:30" x14ac:dyDescent="0.3">
      <c r="A51" s="154" t="s">
        <v>2</v>
      </c>
      <c r="B51" s="155"/>
      <c r="C51" s="70"/>
      <c r="D51" s="33" t="s">
        <v>3</v>
      </c>
      <c r="E51" s="70"/>
      <c r="F51" s="34" t="s">
        <v>3</v>
      </c>
      <c r="G51" s="70"/>
      <c r="H51" s="34" t="s">
        <v>3</v>
      </c>
      <c r="I51" s="70"/>
      <c r="J51" s="34" t="s">
        <v>3</v>
      </c>
      <c r="K51" s="70"/>
      <c r="L51" s="34" t="s">
        <v>3</v>
      </c>
      <c r="M51" s="70"/>
      <c r="N51" s="34" t="s">
        <v>3</v>
      </c>
      <c r="O51" s="70"/>
      <c r="P51" s="34" t="s">
        <v>3</v>
      </c>
      <c r="Q51" s="42" t="s">
        <v>3</v>
      </c>
      <c r="R51" s="43" t="s">
        <v>39</v>
      </c>
      <c r="T51" s="11"/>
      <c r="U51" s="7"/>
      <c r="V51" s="7"/>
      <c r="W51" s="7"/>
      <c r="X51" s="7"/>
      <c r="Y51" s="7"/>
      <c r="Z51" s="7"/>
      <c r="AA51" s="12"/>
    </row>
    <row r="52" spans="1:30" ht="13.5" customHeight="1" thickBot="1" x14ac:dyDescent="0.35">
      <c r="A52" s="156" t="s">
        <v>4</v>
      </c>
      <c r="B52" s="157"/>
      <c r="C52" s="71"/>
      <c r="D52" s="36">
        <f>IF((OR(C52="",C51="")),0,IF((C52&lt;C51),((C52-C51)*24)+24,(C52-C51)*24))</f>
        <v>0</v>
      </c>
      <c r="E52" s="71"/>
      <c r="F52" s="37">
        <f>IF((OR(E52="",E51="")),0,IF((E52&lt;E51),((E52-E51)*24)+24,(E52-E51)*24))</f>
        <v>0</v>
      </c>
      <c r="G52" s="71"/>
      <c r="H52" s="37">
        <f>IF((OR(G52="",G51="")),0,IF((G52&lt;G51),((G52-G51)*24)+24,(G52-G51)*24))</f>
        <v>0</v>
      </c>
      <c r="I52" s="71"/>
      <c r="J52" s="37">
        <f>IF((OR(I52="",I51="")),0,IF((I52&lt;I51),((I52-I51)*24)+24,(I52-I51)*24))</f>
        <v>0</v>
      </c>
      <c r="K52" s="71"/>
      <c r="L52" s="37">
        <f>IF((OR(K52="",K51="")),0,IF((K52&lt;K51),((K52-K51)*24)+24,(K52-K51)*24))</f>
        <v>0</v>
      </c>
      <c r="M52" s="71"/>
      <c r="N52" s="37">
        <f>IF((OR(M52="",M51="")),0,IF((M52&lt;M51),((M52-M51)*24)+24,(M52-M51)*24))</f>
        <v>0</v>
      </c>
      <c r="O52" s="71"/>
      <c r="P52" s="37">
        <f>IF((OR(O52="",O51="")),0,IF((O52&lt;O51),((O52-O51)*24)+24,(O52-O51)*24))</f>
        <v>0</v>
      </c>
      <c r="Q52" s="42" t="s">
        <v>20</v>
      </c>
      <c r="R52" s="88" t="s">
        <v>40</v>
      </c>
      <c r="T52" s="11"/>
      <c r="U52" s="7"/>
      <c r="V52" s="7"/>
      <c r="W52" s="7"/>
      <c r="X52" s="7"/>
      <c r="Y52" s="7"/>
      <c r="Z52" s="7"/>
      <c r="AA52" s="12"/>
    </row>
    <row r="53" spans="1:30" ht="14.25" thickBot="1" x14ac:dyDescent="0.35">
      <c r="A53" s="169" t="s">
        <v>41</v>
      </c>
      <c r="B53" s="170"/>
      <c r="C53" s="44">
        <f>IF(OR(ISTEXT(D49)),"Error in C12 or C15",(D49+D52))</f>
        <v>0</v>
      </c>
      <c r="D53" s="45"/>
      <c r="E53" s="44">
        <f>IF(OR(ISTEXT(F49)),"Error in C12 or C15",(F49+F52))</f>
        <v>0</v>
      </c>
      <c r="F53" s="45"/>
      <c r="G53" s="44">
        <f>IF(OR(ISTEXT(H49)),"Error in C12 or C15",(H49+H52))</f>
        <v>0</v>
      </c>
      <c r="H53" s="45"/>
      <c r="I53" s="44">
        <f>IF(OR(ISTEXT(J49)),"Error in C12 or C15",(J49+J52))</f>
        <v>0</v>
      </c>
      <c r="J53" s="45"/>
      <c r="K53" s="44">
        <f>IF(OR(ISTEXT(L49)),"Error in C12 or C15",(L49+L52))</f>
        <v>0</v>
      </c>
      <c r="L53" s="45"/>
      <c r="M53" s="44">
        <f>IF(OR(ISTEXT(N49)),"Error in C12 or C15",(N49+N52))</f>
        <v>0</v>
      </c>
      <c r="N53" s="45"/>
      <c r="O53" s="44">
        <f>IF(OR(ISTEXT(P49)),"Error in C12 or C15",(P49+P52))</f>
        <v>0</v>
      </c>
      <c r="P53" s="45"/>
      <c r="Q53" s="46">
        <f>SUM(C53:P53)</f>
        <v>0</v>
      </c>
      <c r="R53" s="47"/>
      <c r="T53" s="11" t="s">
        <v>22</v>
      </c>
      <c r="U53" s="7" t="s">
        <v>23</v>
      </c>
      <c r="V53" s="7" t="s">
        <v>24</v>
      </c>
      <c r="W53" s="7" t="s">
        <v>25</v>
      </c>
      <c r="X53" s="7" t="s">
        <v>26</v>
      </c>
      <c r="Y53" s="7" t="s">
        <v>27</v>
      </c>
      <c r="Z53" s="7" t="s">
        <v>28</v>
      </c>
      <c r="AA53" s="12" t="s">
        <v>29</v>
      </c>
    </row>
    <row r="54" spans="1:30" x14ac:dyDescent="0.3">
      <c r="A54" s="158" t="s">
        <v>21</v>
      </c>
      <c r="B54" s="159"/>
      <c r="C54" s="72"/>
      <c r="D54" s="73"/>
      <c r="E54" s="72"/>
      <c r="F54" s="73"/>
      <c r="G54" s="72"/>
      <c r="H54" s="73"/>
      <c r="I54" s="72"/>
      <c r="J54" s="73"/>
      <c r="K54" s="72"/>
      <c r="L54" s="73"/>
      <c r="M54" s="72"/>
      <c r="N54" s="73"/>
      <c r="O54" s="72"/>
      <c r="P54" s="73"/>
      <c r="Q54" s="41">
        <f>C54+E54+G54+I54+K54+M54+O54</f>
        <v>0</v>
      </c>
      <c r="R54" s="82" t="s">
        <v>39</v>
      </c>
      <c r="T54" s="11">
        <f>(IF(D54="AL",C54,0))+(IF(F54="AL",E54))+(IF(H54="AL",G54,0))+(IF(J54="AL",I54,0))+(IF(L54="AL",K54,0))+(IF(N54="AL",M54,0))+(IF(P54="AL",O54,0))</f>
        <v>0</v>
      </c>
      <c r="U54" s="7">
        <f>(IF(D54="PH",C54,0))+(IF(F54="PH",E54))+(IF(H54="PH",G54,0))+(IF(J54="PH",I54,0))+(IF(L54="PH",K54,0))+(IF(N54="PH",M54,0))+(IF(P54="PH",O54,0))</f>
        <v>0</v>
      </c>
      <c r="V54" s="7">
        <f>(IF(D54="V",C54,0))+(IF(F54="V",E54))+(IF(H54="V",G54,0))+(IF(J54="V",I54,0))+(IF(L54="V",K54,0))+(IF(N54="V",M54,0))+(IF(P54="V",O54,0))</f>
        <v>0</v>
      </c>
      <c r="W54" s="7">
        <f>(IF(D54="S",C54,0))+(IF(F54="S",E54))+(IF(H54="S",G54,0))+(IF(J54="S",I54,0))+(IF(L54="S",K54,0))+(IF(N54="S",M54,0))+(IF(P54="S",O54,0))</f>
        <v>0</v>
      </c>
      <c r="X54" s="7">
        <f>(IF(D54="SL",C54,0))+(IF(F54="SL",E54))+(IF(H54="SL",G54,0))+(IF(J54="SL",I54,0))+(IF(L54="SL",K54,0))+(IF(N54="SL",M54,0))+(IF(P54="SL",O54,0))</f>
        <v>0</v>
      </c>
      <c r="Y54" s="7">
        <f>(IF(D54="C",C54,0))+(IF(F54="C",E54))+(IF(H54="C",G54,0))+(IF(J54="C",I54,0))+(IF(L54="C",K54,0))+(IF(N54="C",M54,0))+(IF(P54="C",O54,0))</f>
        <v>0</v>
      </c>
      <c r="Z54" s="7">
        <f>(IF(D54="PB",C54,0))+(IF(F54="PB",E54))+(IF(H54="PB",G54,0))+(IF(J54="PB",I54,0))+(IF(L54="PB",K54,0))+(IF(N54="PB",M54,0))+(IF(P54="PB",O54,0))</f>
        <v>0</v>
      </c>
      <c r="AA54" s="12">
        <f>(IF(D54="O",C54,0))+(IF(F54="O",E54))+(IF(H54="O",G54,0))+(IF(J54="O",I54,0))+(IF(L54="O",K54,0))+(IF(N54="O",M54,0))+(IF(P54="O",O54,0))</f>
        <v>0</v>
      </c>
    </row>
    <row r="55" spans="1:30" ht="14.25" thickBot="1" x14ac:dyDescent="0.35">
      <c r="A55" s="158" t="s">
        <v>21</v>
      </c>
      <c r="B55" s="159"/>
      <c r="C55" s="74"/>
      <c r="D55" s="75"/>
      <c r="E55" s="74"/>
      <c r="F55" s="75"/>
      <c r="G55" s="74"/>
      <c r="H55" s="75"/>
      <c r="I55" s="74"/>
      <c r="J55" s="75"/>
      <c r="K55" s="74"/>
      <c r="L55" s="75"/>
      <c r="M55" s="74"/>
      <c r="N55" s="75"/>
      <c r="O55" s="74"/>
      <c r="P55" s="75"/>
      <c r="Q55" s="41">
        <f>C55+E55+G55+I55+K55+M55+O55</f>
        <v>0</v>
      </c>
      <c r="R55" s="82" t="s">
        <v>40</v>
      </c>
      <c r="T55" s="11">
        <f>(IF(D55="AL",C55,0))+(IF(F55="AL",E55))+(IF(H55="AL",G55,0))+(IF(J55="AL",I55,0))+(IF(L55="AL",K55,0))+(IF(N55="AL",M55,0))+(IF(P55="AL",O55,0))</f>
        <v>0</v>
      </c>
      <c r="U55" s="7">
        <f>(IF(D55="PH",C55,0))+(IF(F55="PH",E55))+(IF(H55="PH",G55,0))+(IF(J55="PH",I55,0))+(IF(L55="PH",K55,0))+(IF(N55="PH",M55,0))+(IF(P55="PH",O55,0))</f>
        <v>0</v>
      </c>
      <c r="V55" s="7">
        <f>(IF(D55="V",C55,0))+(IF(F55="V",E55))+(IF(H55="V",G55,0))+(IF(J55="V",I55,0))+(IF(L55="V",K55,0))+(IF(N55="V",M55,0))+(IF(P55="V",O55,0))</f>
        <v>0</v>
      </c>
      <c r="W55" s="7">
        <f>(IF(D55="S",C55,0))+(IF(F55="S",E55))+(IF(H55="S",G55,0))+(IF(J55="S",I55,0))+(IF(L55="S",K55,0))+(IF(N55="S",M55,0))+(IF(P55="S",O55,0))</f>
        <v>0</v>
      </c>
      <c r="X55" s="7">
        <f>(IF(D55="SL",C55,0))+(IF(F55="SL",E55))+(IF(H55="SL",G55,0))+(IF(J55="SL",I55,0))+(IF(L55="SL",K55,0))+(IF(N55="SL",M55,0))+(IF(P55="SL",O55,0))</f>
        <v>0</v>
      </c>
      <c r="Y55" s="7">
        <f>(IF(D55="C",C55,0))+(IF(F55="C",E55))+(IF(H55="C",G55,0))+(IF(J55="C",I55,0))+(IF(L55="C",K55,0))+(IF(N55="C",M55,0))+(IF(P55="C",O55,0))</f>
        <v>0</v>
      </c>
      <c r="Z55" s="7">
        <f>(IF(D55="PB",C55,0))+(IF(F55="PB",E55))+(IF(H55="PB",G55,0))+(IF(J55="PB",I55,0))+(IF(L55="PB",K55,0))+(IF(N55="PB",M55,0))+(IF(P55="PB",O55,0))</f>
        <v>0</v>
      </c>
      <c r="AA55" s="12">
        <f>(IF(D55="O",C55,0))+(IF(F55="O",E55))+(IF(H55="O",G55,0))+(IF(J55="O",I55,0))+(IF(L55="O",K55,0))+(IF(N55="O",M55,0))+(IF(P55="O",O55,0))</f>
        <v>0</v>
      </c>
    </row>
    <row r="56" spans="1:30" ht="14.25" thickBot="1" x14ac:dyDescent="0.35">
      <c r="A56" s="48"/>
      <c r="B56" s="48"/>
      <c r="C56" s="48"/>
      <c r="D56" s="48"/>
      <c r="E56" s="48"/>
      <c r="F56" s="48"/>
      <c r="G56" s="49"/>
      <c r="H56" s="48"/>
      <c r="I56" s="48"/>
      <c r="J56" s="48"/>
      <c r="K56" s="48"/>
      <c r="L56" s="48"/>
      <c r="M56" s="50"/>
      <c r="N56" s="51"/>
      <c r="O56" s="52" t="s">
        <v>42</v>
      </c>
      <c r="P56" s="53"/>
      <c r="Q56" s="83">
        <f>Q53+Q54+Q55</f>
        <v>0</v>
      </c>
      <c r="R56" s="84"/>
      <c r="S56" s="1"/>
      <c r="T56" s="11"/>
      <c r="U56" s="7"/>
      <c r="V56" s="7"/>
      <c r="W56" s="7"/>
      <c r="X56" s="18"/>
      <c r="Y56" s="136"/>
      <c r="Z56" s="7"/>
      <c r="AA56" s="12"/>
    </row>
    <row r="57" spans="1:30" ht="14.25" thickBot="1" x14ac:dyDescent="0.35">
      <c r="T57" s="11"/>
      <c r="U57" s="7"/>
      <c r="V57" s="7"/>
      <c r="W57" s="7"/>
      <c r="X57" s="7"/>
      <c r="Y57" s="7"/>
      <c r="Z57" s="7"/>
      <c r="AA57" s="12"/>
    </row>
    <row r="58" spans="1:30" s="3" customFormat="1" x14ac:dyDescent="0.3">
      <c r="A58" s="26"/>
      <c r="B58" s="65"/>
      <c r="C58" s="175" t="s">
        <v>7</v>
      </c>
      <c r="D58" s="176"/>
      <c r="E58" s="176"/>
      <c r="F58" s="100"/>
      <c r="G58" s="100"/>
      <c r="H58" s="100"/>
      <c r="I58" s="176" t="s">
        <v>8</v>
      </c>
      <c r="J58" s="176"/>
      <c r="K58" s="101" t="s">
        <v>30</v>
      </c>
      <c r="L58" s="100"/>
      <c r="M58" s="101" t="s">
        <v>52</v>
      </c>
      <c r="N58" s="101"/>
      <c r="O58" s="102" t="s">
        <v>51</v>
      </c>
      <c r="P58" s="26"/>
      <c r="Q58" s="85"/>
      <c r="R58" s="89"/>
      <c r="S58" s="2"/>
      <c r="T58" s="11"/>
      <c r="U58" s="7"/>
      <c r="V58" s="7"/>
      <c r="W58" s="7"/>
      <c r="X58" s="7"/>
      <c r="Y58" s="7"/>
      <c r="Z58" s="7"/>
      <c r="AA58" s="12"/>
      <c r="AB58" s="2"/>
      <c r="AC58" s="2"/>
      <c r="AD58" s="2"/>
    </row>
    <row r="59" spans="1:30" x14ac:dyDescent="0.3">
      <c r="A59" s="26"/>
      <c r="B59" s="65"/>
      <c r="C59" s="103"/>
      <c r="D59" s="65"/>
      <c r="E59" s="66" t="s">
        <v>34</v>
      </c>
      <c r="F59" s="98">
        <f>'Jul-Aug'!F62</f>
        <v>0</v>
      </c>
      <c r="G59" s="65"/>
      <c r="H59" s="65"/>
      <c r="I59" s="65"/>
      <c r="J59" s="66" t="s">
        <v>9</v>
      </c>
      <c r="K59" s="65">
        <f>T59</f>
        <v>0</v>
      </c>
      <c r="L59" s="65"/>
      <c r="M59" s="67">
        <f>K59/7.5</f>
        <v>0</v>
      </c>
      <c r="N59" s="65"/>
      <c r="O59" s="104">
        <f>K59/7</f>
        <v>0</v>
      </c>
      <c r="P59" s="26"/>
      <c r="Q59" s="85"/>
      <c r="R59" s="85"/>
      <c r="T59" s="11">
        <f>SUM(T15,T16,T28,T29,T41,T42,T54,T55)</f>
        <v>0</v>
      </c>
      <c r="U59" s="11">
        <f t="shared" ref="U59:AA59" si="1">SUM(U15,U16,U28,U29,U41,U42,U54,U55)</f>
        <v>0</v>
      </c>
      <c r="V59" s="11">
        <f t="shared" si="1"/>
        <v>0</v>
      </c>
      <c r="W59" s="11">
        <f t="shared" si="1"/>
        <v>0</v>
      </c>
      <c r="X59" s="11">
        <f t="shared" si="1"/>
        <v>0</v>
      </c>
      <c r="Y59" s="11">
        <f t="shared" si="1"/>
        <v>0</v>
      </c>
      <c r="Z59" s="11">
        <f t="shared" si="1"/>
        <v>0</v>
      </c>
      <c r="AA59" s="11">
        <f t="shared" si="1"/>
        <v>0</v>
      </c>
    </row>
    <row r="60" spans="1:30" x14ac:dyDescent="0.3">
      <c r="A60" s="26"/>
      <c r="B60" s="65"/>
      <c r="C60" s="103"/>
      <c r="D60" s="65"/>
      <c r="E60" s="66" t="s">
        <v>35</v>
      </c>
      <c r="F60" s="99">
        <f>SUM(R17,R30,R43,R56)</f>
        <v>0</v>
      </c>
      <c r="G60" s="65"/>
      <c r="H60" s="65"/>
      <c r="I60" s="65"/>
      <c r="J60" s="66" t="s">
        <v>10</v>
      </c>
      <c r="K60" s="65">
        <f>U59</f>
        <v>0</v>
      </c>
      <c r="L60" s="65"/>
      <c r="M60" s="67">
        <f t="shared" ref="M60:M64" si="2">K60/7.5</f>
        <v>0</v>
      </c>
      <c r="N60" s="65"/>
      <c r="O60" s="104">
        <f t="shared" ref="O60:O64" si="3">K60/7</f>
        <v>0</v>
      </c>
      <c r="P60" s="26"/>
      <c r="Q60" s="85"/>
      <c r="R60" s="85"/>
      <c r="T60" s="15"/>
      <c r="U60" s="16"/>
      <c r="V60" s="16"/>
      <c r="W60" s="16"/>
      <c r="X60" s="16"/>
      <c r="Y60" s="16"/>
      <c r="Z60" s="16"/>
      <c r="AA60" s="17"/>
    </row>
    <row r="61" spans="1:30" x14ac:dyDescent="0.3">
      <c r="A61" s="26"/>
      <c r="B61" s="65"/>
      <c r="C61" s="103"/>
      <c r="D61" s="65"/>
      <c r="E61" s="66" t="s">
        <v>54</v>
      </c>
      <c r="F61" s="98">
        <f>Y59</f>
        <v>0</v>
      </c>
      <c r="G61" s="65"/>
      <c r="H61" s="65"/>
      <c r="I61" s="65"/>
      <c r="J61" s="66" t="s">
        <v>33</v>
      </c>
      <c r="K61" s="65">
        <f>V59</f>
        <v>0</v>
      </c>
      <c r="L61" s="65"/>
      <c r="M61" s="67">
        <f t="shared" si="2"/>
        <v>0</v>
      </c>
      <c r="N61" s="65"/>
      <c r="O61" s="104">
        <f t="shared" si="3"/>
        <v>0</v>
      </c>
      <c r="P61" s="26"/>
      <c r="Q61" s="85"/>
      <c r="R61" s="85"/>
    </row>
    <row r="62" spans="1:30" x14ac:dyDescent="0.3">
      <c r="A62" s="26"/>
      <c r="B62" s="65"/>
      <c r="C62" s="103"/>
      <c r="D62" s="65"/>
      <c r="E62" s="66" t="s">
        <v>36</v>
      </c>
      <c r="F62" s="99">
        <f>F59+F60-F61</f>
        <v>0</v>
      </c>
      <c r="G62" s="65"/>
      <c r="H62" s="65"/>
      <c r="I62" s="65"/>
      <c r="J62" s="66" t="s">
        <v>32</v>
      </c>
      <c r="K62" s="65">
        <f>W59+X59</f>
        <v>0</v>
      </c>
      <c r="L62" s="65"/>
      <c r="M62" s="67">
        <f t="shared" si="2"/>
        <v>0</v>
      </c>
      <c r="N62" s="65"/>
      <c r="O62" s="104">
        <f t="shared" si="3"/>
        <v>0</v>
      </c>
      <c r="P62" s="26"/>
      <c r="Q62" s="85"/>
      <c r="R62" s="85"/>
    </row>
    <row r="63" spans="1:30" x14ac:dyDescent="0.3">
      <c r="A63" s="26"/>
      <c r="B63" s="65"/>
      <c r="C63" s="103"/>
      <c r="D63" s="65"/>
      <c r="E63" s="65"/>
      <c r="F63" s="65"/>
      <c r="G63" s="65"/>
      <c r="H63" s="65"/>
      <c r="I63" s="65"/>
      <c r="J63" s="66" t="s">
        <v>31</v>
      </c>
      <c r="K63" s="65">
        <f>Z59</f>
        <v>0</v>
      </c>
      <c r="L63" s="65"/>
      <c r="M63" s="67">
        <f t="shared" si="2"/>
        <v>0</v>
      </c>
      <c r="N63" s="65"/>
      <c r="O63" s="104">
        <f t="shared" si="3"/>
        <v>0</v>
      </c>
      <c r="P63" s="26"/>
      <c r="Q63" s="85"/>
      <c r="R63" s="85"/>
    </row>
    <row r="64" spans="1:30" ht="14.25" thickBot="1" x14ac:dyDescent="0.35">
      <c r="A64" s="26"/>
      <c r="B64" s="65"/>
      <c r="C64" s="92"/>
      <c r="D64" s="93"/>
      <c r="E64" s="93"/>
      <c r="F64" s="93"/>
      <c r="G64" s="93"/>
      <c r="H64" s="93"/>
      <c r="I64" s="93"/>
      <c r="J64" s="94" t="s">
        <v>11</v>
      </c>
      <c r="K64" s="93">
        <f>AA59</f>
        <v>0</v>
      </c>
      <c r="L64" s="93"/>
      <c r="M64" s="95">
        <f t="shared" si="2"/>
        <v>0</v>
      </c>
      <c r="N64" s="93"/>
      <c r="O64" s="105">
        <f t="shared" si="3"/>
        <v>0</v>
      </c>
      <c r="P64" s="26"/>
      <c r="Q64" s="85"/>
      <c r="R64" s="85"/>
    </row>
    <row r="65" spans="1:30" x14ac:dyDescent="0.3">
      <c r="A65" s="26"/>
      <c r="B65" s="65"/>
      <c r="C65" s="65"/>
      <c r="D65" s="65"/>
      <c r="E65" s="65"/>
      <c r="F65" s="65"/>
      <c r="G65" s="65"/>
      <c r="H65" s="65"/>
      <c r="I65" s="65"/>
      <c r="J65" s="66"/>
      <c r="K65" s="65"/>
      <c r="L65" s="65"/>
      <c r="M65" s="67"/>
      <c r="N65" s="65"/>
      <c r="O65" s="65"/>
      <c r="P65" s="26"/>
      <c r="Q65" s="85"/>
      <c r="R65" s="85"/>
    </row>
    <row r="66" spans="1:30" ht="14.25" thickBot="1" x14ac:dyDescent="0.35">
      <c r="A66" s="26"/>
      <c r="B66" s="65"/>
      <c r="C66" s="69" t="s">
        <v>49</v>
      </c>
      <c r="D66" s="65"/>
      <c r="E66" s="65"/>
      <c r="F66" s="65"/>
      <c r="G66" s="65"/>
      <c r="H66" s="65"/>
      <c r="I66" s="65"/>
      <c r="J66" s="66"/>
      <c r="K66" s="65"/>
      <c r="L66" s="65"/>
      <c r="M66" s="67"/>
      <c r="N66" s="65"/>
      <c r="O66" s="65"/>
      <c r="P66" s="26"/>
      <c r="Q66" s="85"/>
      <c r="R66" s="85"/>
    </row>
    <row r="67" spans="1:30" ht="69" customHeight="1" thickBot="1" x14ac:dyDescent="0.35">
      <c r="A67" s="26"/>
      <c r="B67" s="65"/>
      <c r="C67" s="160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2"/>
      <c r="P67" s="26"/>
      <c r="Q67" s="85"/>
      <c r="R67" s="85"/>
    </row>
    <row r="68" spans="1:30" x14ac:dyDescent="0.3">
      <c r="A68" s="26"/>
      <c r="B68" s="26"/>
      <c r="C68" s="26"/>
      <c r="I68" s="65"/>
      <c r="J68" s="26"/>
      <c r="K68" s="26"/>
      <c r="L68" s="26"/>
      <c r="M68" s="26"/>
      <c r="N68" s="26"/>
      <c r="O68" s="26"/>
      <c r="P68" s="26"/>
      <c r="Q68" s="85"/>
      <c r="R68" s="85"/>
    </row>
    <row r="69" spans="1:30" x14ac:dyDescent="0.3">
      <c r="A69" s="26"/>
      <c r="D69" s="27" t="s">
        <v>65</v>
      </c>
      <c r="E69" s="68"/>
      <c r="F69" s="68"/>
      <c r="G69" s="68"/>
      <c r="H69" s="68"/>
      <c r="K69" s="27" t="s">
        <v>12</v>
      </c>
      <c r="L69" s="68"/>
      <c r="M69" s="68"/>
      <c r="N69" s="68"/>
      <c r="O69" s="68"/>
      <c r="P69" s="68"/>
      <c r="Q69" s="85"/>
      <c r="R69" s="85"/>
    </row>
    <row r="70" spans="1:30" x14ac:dyDescent="0.3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85"/>
      <c r="R70" s="85"/>
      <c r="AB70" s="133"/>
      <c r="AC70" s="133"/>
      <c r="AD70" s="134"/>
    </row>
    <row r="71" spans="1:30" x14ac:dyDescent="0.3">
      <c r="AB71" s="3"/>
      <c r="AC71" s="3"/>
      <c r="AD71" s="3"/>
    </row>
  </sheetData>
  <sheetProtection algorithmName="SHA-512" hashValue="RIzT/BeBb653/JmgZAxHYZRuEsghJGNIUqbhz/g0u7rNMLG36Xb+VVv/j4gG65IFCJA0kzp5d0dVNmSHOCrFfA==" saltValue="+bLfNyPM2PHwifCD8mqqZA==" spinCount="100000" sheet="1" objects="1" scenarios="1" selectLockedCells="1"/>
  <mergeCells count="36">
    <mergeCell ref="C58:E58"/>
    <mergeCell ref="I58:J58"/>
    <mergeCell ref="C67:O67"/>
    <mergeCell ref="A22:B22"/>
    <mergeCell ref="A23:B23"/>
    <mergeCell ref="A25:B25"/>
    <mergeCell ref="A26:B26"/>
    <mergeCell ref="A27:B27"/>
    <mergeCell ref="A28:B28"/>
    <mergeCell ref="A29:B29"/>
    <mergeCell ref="T1:AA1"/>
    <mergeCell ref="A49:B49"/>
    <mergeCell ref="A48:B48"/>
    <mergeCell ref="A51:B51"/>
    <mergeCell ref="A52:B52"/>
    <mergeCell ref="A40:B40"/>
    <mergeCell ref="A35:B35"/>
    <mergeCell ref="A36:B36"/>
    <mergeCell ref="A38:B38"/>
    <mergeCell ref="A39:B39"/>
    <mergeCell ref="A1:R1"/>
    <mergeCell ref="A2:R2"/>
    <mergeCell ref="B3:F3"/>
    <mergeCell ref="A16:B16"/>
    <mergeCell ref="A9:B9"/>
    <mergeCell ref="A10:B10"/>
    <mergeCell ref="AB7:AC7"/>
    <mergeCell ref="A53:B53"/>
    <mergeCell ref="A54:B54"/>
    <mergeCell ref="A55:B55"/>
    <mergeCell ref="A42:B42"/>
    <mergeCell ref="A12:B12"/>
    <mergeCell ref="A13:B13"/>
    <mergeCell ref="A14:B14"/>
    <mergeCell ref="A15:B15"/>
    <mergeCell ref="A41:B41"/>
  </mergeCells>
  <dataValidations count="3">
    <dataValidation type="list" allowBlank="1" showInputMessage="1" showErrorMessage="1" errorTitle="PTO options" error="Please select from drop-down options" sqref="Y3:Y12">
      <formula1>$Y$3:$Y$12</formula1>
    </dataValidation>
    <dataValidation type="list" allowBlank="1" showInputMessage="1" showErrorMessage="1" errorTitle="PTO options" error="Please select from drop-down options" sqref="Y56">
      <formula1>$Y$17:$Y$25</formula1>
    </dataValidation>
    <dataValidation type="list" allowBlank="1" showInputMessage="1" showErrorMessage="1" errorTitle="PTO optoins" error="Please select from available paid time off options." sqref="P28:P29 H28:H29 J28:J29 L28:L29 N28:N29 D28:D29 F28:F29 P41:P42 H41:H42 J41:J42 L41:L42 N41:N42 D41:D42 F41:F42 P54:P55 H54:H55 J54:J55 L54:L55 N54:N55 D54:D55 F54:F55 P15:P16 H15:H16 J15:J16 L15:L16 N15:N16 D15:D16 F15:F16">
      <formula1>$Y$3:$Y$12</formula1>
    </dataValidation>
  </dataValidations>
  <pageMargins left="0" right="0" top="0" bottom="0" header="0.3" footer="0.3"/>
  <pageSetup scale="77" orientation="portrait" horizontalDpi="4294967294" verticalDpi="4294967294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71"/>
  <sheetViews>
    <sheetView topLeftCell="C34" zoomScaleNormal="100" workbookViewId="0">
      <selection activeCell="C35" sqref="C35"/>
    </sheetView>
  </sheetViews>
  <sheetFormatPr defaultRowHeight="13.5" x14ac:dyDescent="0.3"/>
  <cols>
    <col min="1" max="1" width="9" style="2" customWidth="1"/>
    <col min="2" max="2" width="2.7109375" style="2" customWidth="1"/>
    <col min="3" max="3" width="9.5703125" style="2" customWidth="1"/>
    <col min="4" max="4" width="5.7109375" style="2" customWidth="1"/>
    <col min="5" max="5" width="11" style="2" customWidth="1"/>
    <col min="6" max="6" width="5.7109375" style="2" customWidth="1"/>
    <col min="7" max="7" width="9.85546875" style="2" customWidth="1"/>
    <col min="8" max="8" width="5.7109375" style="2" customWidth="1"/>
    <col min="9" max="9" width="9.28515625" style="2" bestFit="1" customWidth="1"/>
    <col min="10" max="10" width="5.7109375" style="2" customWidth="1"/>
    <col min="11" max="11" width="9.28515625" style="2" bestFit="1" customWidth="1"/>
    <col min="12" max="12" width="5.7109375" style="2" customWidth="1"/>
    <col min="13" max="13" width="9.28515625" style="2" bestFit="1" customWidth="1"/>
    <col min="14" max="14" width="5.7109375" style="2" customWidth="1"/>
    <col min="15" max="15" width="10" style="2" customWidth="1"/>
    <col min="16" max="16" width="5.7109375" style="2" customWidth="1"/>
    <col min="17" max="17" width="6" style="90" bestFit="1" customWidth="1"/>
    <col min="18" max="18" width="8.140625" style="90" customWidth="1"/>
    <col min="19" max="19" width="9.140625" style="2" hidden="1" customWidth="1"/>
    <col min="20" max="20" width="7.28515625" style="4" hidden="1" customWidth="1"/>
    <col min="21" max="27" width="9.140625" style="4" hidden="1" customWidth="1"/>
    <col min="28" max="29" width="9.140625" style="2" hidden="1" customWidth="1"/>
    <col min="30" max="30" width="7" style="2" hidden="1" customWidth="1"/>
    <col min="31" max="31" width="9.140625" style="2" hidden="1" customWidth="1"/>
    <col min="32" max="16384" width="9.140625" style="2"/>
  </cols>
  <sheetData>
    <row r="1" spans="1:37" ht="16.5" x14ac:dyDescent="0.3">
      <c r="A1" s="163" t="s">
        <v>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3"/>
      <c r="T1" s="166" t="s">
        <v>37</v>
      </c>
      <c r="U1" s="167"/>
      <c r="V1" s="167"/>
      <c r="W1" s="167"/>
      <c r="X1" s="167"/>
      <c r="Y1" s="167"/>
      <c r="Z1" s="167"/>
      <c r="AA1" s="168"/>
    </row>
    <row r="2" spans="1:37" ht="17.25" customHeight="1" thickBot="1" x14ac:dyDescent="0.35">
      <c r="A2" s="165" t="s">
        <v>53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T2" s="8"/>
      <c r="U2" s="9"/>
      <c r="V2" s="9"/>
      <c r="W2" s="9"/>
      <c r="X2" s="9"/>
      <c r="Y2" s="9"/>
      <c r="Z2" s="9"/>
      <c r="AA2" s="10"/>
    </row>
    <row r="3" spans="1:37" ht="16.5" customHeight="1" thickBot="1" x14ac:dyDescent="0.35">
      <c r="A3" s="27" t="s">
        <v>6</v>
      </c>
      <c r="B3" s="180" t="str">
        <f>'Aug-Sep'!B3:F3</f>
        <v>ENTER YOUR NAME HERE</v>
      </c>
      <c r="C3" s="181"/>
      <c r="D3" s="181"/>
      <c r="E3" s="181"/>
      <c r="F3" s="182"/>
      <c r="G3" s="26"/>
      <c r="H3" s="26"/>
      <c r="I3" s="26"/>
      <c r="J3" s="26"/>
      <c r="K3" s="26"/>
      <c r="L3" s="26"/>
      <c r="M3" s="117" t="s">
        <v>78</v>
      </c>
      <c r="N3" s="26"/>
      <c r="O3" s="26"/>
      <c r="P3" s="26"/>
      <c r="Q3" s="85"/>
      <c r="R3" s="85"/>
      <c r="T3" s="11"/>
      <c r="U3" s="7"/>
      <c r="V3" s="7"/>
      <c r="W3" s="7"/>
      <c r="X3" s="18" t="s">
        <v>38</v>
      </c>
      <c r="Y3" s="136" t="s">
        <v>22</v>
      </c>
      <c r="Z3" s="7"/>
      <c r="AA3" s="12"/>
    </row>
    <row r="4" spans="1:37" x14ac:dyDescent="0.3">
      <c r="A4" s="28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85"/>
      <c r="R4" s="85"/>
      <c r="T4" s="11"/>
      <c r="U4" s="7"/>
      <c r="V4" s="7"/>
      <c r="W4" s="7"/>
      <c r="X4" s="18"/>
      <c r="Y4" s="136" t="s">
        <v>23</v>
      </c>
      <c r="Z4" s="7"/>
      <c r="AA4" s="12"/>
    </row>
    <row r="5" spans="1:37" s="1" customFormat="1" ht="13.5" customHeight="1" x14ac:dyDescent="0.3">
      <c r="A5" s="28"/>
      <c r="B5" s="28"/>
      <c r="C5" s="113" t="s">
        <v>0</v>
      </c>
      <c r="D5" s="114"/>
      <c r="E5" s="115">
        <f>IF('Aug-Sep'!$E$44=0,"",'Aug-Sep'!$E$44+7)</f>
        <v>42637</v>
      </c>
      <c r="F5" s="29"/>
      <c r="G5" s="28"/>
      <c r="H5" s="28"/>
      <c r="I5" s="28"/>
      <c r="J5" s="28"/>
      <c r="K5" s="28"/>
      <c r="L5" s="28"/>
      <c r="M5" s="28"/>
      <c r="N5" s="28"/>
      <c r="O5" s="28"/>
      <c r="P5" s="28"/>
      <c r="Q5" s="86"/>
      <c r="R5" s="86"/>
      <c r="S5" s="2"/>
      <c r="T5" s="11"/>
      <c r="U5" s="6"/>
      <c r="V5" s="7"/>
      <c r="W5" s="7"/>
      <c r="X5" s="7"/>
      <c r="Y5" s="136" t="s">
        <v>24</v>
      </c>
      <c r="Z5" s="7"/>
      <c r="AA5" s="12"/>
      <c r="AB5" s="2"/>
      <c r="AC5" s="2"/>
      <c r="AD5" s="2"/>
    </row>
    <row r="6" spans="1:37" x14ac:dyDescent="0.3">
      <c r="A6" s="28"/>
      <c r="B6" s="28"/>
      <c r="C6" s="113" t="s">
        <v>1</v>
      </c>
      <c r="D6" s="114"/>
      <c r="E6" s="116">
        <f>IF('Aug-Sep'!$E$44=0,"",$E$5+6)</f>
        <v>42643</v>
      </c>
      <c r="F6" s="30"/>
      <c r="G6" s="54"/>
      <c r="H6" s="28"/>
      <c r="I6" s="28"/>
      <c r="J6" s="28"/>
      <c r="K6" s="28"/>
      <c r="L6" s="28"/>
      <c r="M6" s="28"/>
      <c r="N6" s="28"/>
      <c r="O6" s="28"/>
      <c r="P6" s="28"/>
      <c r="Q6" s="86"/>
      <c r="R6" s="86"/>
      <c r="T6" s="11"/>
      <c r="U6" s="7"/>
      <c r="V6" s="7"/>
      <c r="W6" s="7"/>
      <c r="X6" s="7"/>
      <c r="Y6" s="136" t="s">
        <v>25</v>
      </c>
      <c r="Z6" s="7"/>
      <c r="AA6" s="12"/>
    </row>
    <row r="7" spans="1:37" x14ac:dyDescent="0.3">
      <c r="A7" s="28"/>
      <c r="B7" s="28"/>
      <c r="C7" s="107" t="s">
        <v>13</v>
      </c>
      <c r="D7" s="107"/>
      <c r="E7" s="108" t="s">
        <v>14</v>
      </c>
      <c r="F7" s="108"/>
      <c r="G7" s="106" t="s">
        <v>15</v>
      </c>
      <c r="H7" s="106"/>
      <c r="I7" s="106" t="s">
        <v>16</v>
      </c>
      <c r="J7" s="106"/>
      <c r="K7" s="106" t="s">
        <v>17</v>
      </c>
      <c r="L7" s="106"/>
      <c r="M7" s="106" t="s">
        <v>18</v>
      </c>
      <c r="N7" s="106"/>
      <c r="O7" s="106" t="s">
        <v>19</v>
      </c>
      <c r="P7" s="106"/>
      <c r="Q7" s="32"/>
      <c r="R7" s="32"/>
      <c r="T7" s="11"/>
      <c r="U7" s="7"/>
      <c r="V7" s="7"/>
      <c r="W7" s="7"/>
      <c r="X7" s="7"/>
      <c r="Y7" s="136" t="s">
        <v>26</v>
      </c>
      <c r="Z7" s="7"/>
      <c r="AA7" s="12"/>
      <c r="AB7" s="173" t="s">
        <v>45</v>
      </c>
      <c r="AC7" s="174"/>
    </row>
    <row r="8" spans="1:37" ht="14.25" thickBot="1" x14ac:dyDescent="0.35">
      <c r="A8" s="28"/>
      <c r="B8" s="28"/>
      <c r="C8" s="112">
        <f>IF('Aug-Sep'!$E44=0,"",'Aug-Sep'!$E44+7)</f>
        <v>42637</v>
      </c>
      <c r="D8" s="111"/>
      <c r="E8" s="110">
        <f>IF('Aug-Sep'!$E44=0,"",'Aug-Sep'!$E44+8)</f>
        <v>42638</v>
      </c>
      <c r="F8" s="111"/>
      <c r="G8" s="110">
        <f>IF('Aug-Sep'!$E44=0,"",'Aug-Sep'!$E44+9)</f>
        <v>42639</v>
      </c>
      <c r="H8" s="111"/>
      <c r="I8" s="110">
        <f>IF('Aug-Sep'!$E44=0,"",'Aug-Sep'!$E44+10)</f>
        <v>42640</v>
      </c>
      <c r="J8" s="111"/>
      <c r="K8" s="110">
        <f>IF('Aug-Sep'!$E44=0,"",'Aug-Sep'!$E44+11)</f>
        <v>42641</v>
      </c>
      <c r="L8" s="111"/>
      <c r="M8" s="110">
        <f>IF('Aug-Sep'!$E44=0,"",'Aug-Sep'!$E44+12)</f>
        <v>42642</v>
      </c>
      <c r="N8" s="111"/>
      <c r="O8" s="110">
        <f>IF('Aug-Sep'!$E44=0,"",'Aug-Sep'!$E44+13)</f>
        <v>42643</v>
      </c>
      <c r="P8" s="109"/>
      <c r="Q8" s="87"/>
      <c r="R8" s="87"/>
      <c r="T8" s="11"/>
      <c r="U8" s="7"/>
      <c r="V8" s="7"/>
      <c r="W8" s="7"/>
      <c r="X8" s="7"/>
      <c r="Y8" s="136" t="s">
        <v>27</v>
      </c>
      <c r="Z8" s="7"/>
      <c r="AA8" s="12"/>
      <c r="AC8" s="20" t="s">
        <v>43</v>
      </c>
      <c r="AD8" s="22" t="s">
        <v>44</v>
      </c>
    </row>
    <row r="9" spans="1:37" ht="14.25" thickBot="1" x14ac:dyDescent="0.35">
      <c r="A9" s="154" t="s">
        <v>2</v>
      </c>
      <c r="B9" s="171"/>
      <c r="C9" s="70"/>
      <c r="D9" s="33" t="s">
        <v>3</v>
      </c>
      <c r="E9" s="70"/>
      <c r="F9" s="34" t="s">
        <v>3</v>
      </c>
      <c r="G9" s="70"/>
      <c r="H9" s="34" t="s">
        <v>3</v>
      </c>
      <c r="I9" s="70"/>
      <c r="J9" s="34" t="s">
        <v>3</v>
      </c>
      <c r="K9" s="70"/>
      <c r="L9" s="34" t="s">
        <v>3</v>
      </c>
      <c r="M9" s="70"/>
      <c r="N9" s="34" t="s">
        <v>3</v>
      </c>
      <c r="O9" s="70"/>
      <c r="P9" s="34" t="s">
        <v>3</v>
      </c>
      <c r="Q9" s="32"/>
      <c r="R9" s="32"/>
      <c r="T9" s="11"/>
      <c r="U9" s="7"/>
      <c r="V9" s="7"/>
      <c r="W9" s="7"/>
      <c r="X9" s="7"/>
      <c r="Y9" s="137" t="s">
        <v>28</v>
      </c>
      <c r="Z9" s="7"/>
      <c r="AA9" s="12"/>
      <c r="AB9" s="135" t="s">
        <v>20</v>
      </c>
      <c r="AC9" s="21" t="s">
        <v>47</v>
      </c>
      <c r="AD9" s="23" t="s">
        <v>46</v>
      </c>
    </row>
    <row r="10" spans="1:37" ht="14.25" thickBot="1" x14ac:dyDescent="0.35">
      <c r="A10" s="152" t="s">
        <v>4</v>
      </c>
      <c r="B10" s="164"/>
      <c r="C10" s="71"/>
      <c r="D10" s="36">
        <f>IF((OR(C10="",C9="")),0,IF((C10&lt;C9),((C10-C9)*24)+24,(C10-C9)*24))</f>
        <v>0</v>
      </c>
      <c r="E10" s="71"/>
      <c r="F10" s="37">
        <f>IF((OR(E10="",E9="")),0,IF((E10&lt;E9),((E10-E9)*24)+24,(E10-E9)*24))</f>
        <v>0</v>
      </c>
      <c r="G10" s="71"/>
      <c r="H10" s="37">
        <f>IF((OR(G10="",G9="")),0,IF((G10&lt;G9),((G10-G9)*24)+24,(G10-G9)*24))</f>
        <v>0</v>
      </c>
      <c r="I10" s="71"/>
      <c r="J10" s="37">
        <f>IF((OR(I10="",I9="")),0,IF((I10&lt;I9),((I10-I9)*24)+24,(I10-I9)*24))</f>
        <v>0</v>
      </c>
      <c r="K10" s="71"/>
      <c r="L10" s="37">
        <f>IF((OR(K10="",K9="")),0,IF((K10&lt;K9),((K10-K9)*24)+24,(K10-K9)*24))</f>
        <v>0</v>
      </c>
      <c r="M10" s="71"/>
      <c r="N10" s="37">
        <f>IF((OR(M10="",M9="")),0,IF((M10&lt;M9),((M10-M9)*24)+24,(M10-M9)*24))</f>
        <v>0</v>
      </c>
      <c r="O10" s="71"/>
      <c r="P10" s="37">
        <f>IF((OR(O10="",O9="")),0,IF((O10&lt;O9),((O10-O9)*24)+24,(O10-O9)*24))</f>
        <v>0</v>
      </c>
      <c r="Q10" s="87"/>
      <c r="R10" s="87"/>
      <c r="T10" s="13"/>
      <c r="U10" s="14"/>
      <c r="V10" s="7"/>
      <c r="W10" s="7"/>
      <c r="X10" s="7"/>
      <c r="Y10" s="137" t="s">
        <v>66</v>
      </c>
      <c r="Z10" s="7"/>
      <c r="AA10" s="12"/>
      <c r="AB10" s="19">
        <v>1</v>
      </c>
      <c r="AC10" s="19">
        <v>0.13</v>
      </c>
      <c r="AD10" s="24">
        <f t="shared" ref="AD10:AD22" si="0">AB10/7</f>
        <v>0.14285714285714285</v>
      </c>
    </row>
    <row r="11" spans="1:37" ht="14.25" thickBot="1" x14ac:dyDescent="0.35">
      <c r="A11" s="38"/>
      <c r="B11" s="39"/>
      <c r="C11" s="40"/>
      <c r="D11" s="41"/>
      <c r="E11" s="55"/>
      <c r="F11" s="41"/>
      <c r="G11" s="55"/>
      <c r="H11" s="41"/>
      <c r="I11" s="55"/>
      <c r="J11" s="41"/>
      <c r="K11" s="55"/>
      <c r="L11" s="41"/>
      <c r="M11" s="55"/>
      <c r="N11" s="41"/>
      <c r="O11" s="55"/>
      <c r="P11" s="41"/>
      <c r="Q11" s="32"/>
      <c r="R11" s="32"/>
      <c r="T11" s="13"/>
      <c r="U11" s="14"/>
      <c r="V11" s="7"/>
      <c r="W11" s="7"/>
      <c r="X11" s="7"/>
      <c r="Y11" s="137" t="s">
        <v>72</v>
      </c>
      <c r="Z11" s="7"/>
      <c r="AA11" s="12"/>
      <c r="AB11" s="19">
        <v>1.5</v>
      </c>
      <c r="AC11" s="19">
        <v>0.2</v>
      </c>
      <c r="AD11" s="24">
        <f t="shared" si="0"/>
        <v>0.21428571428571427</v>
      </c>
    </row>
    <row r="12" spans="1:37" ht="14.25" thickBot="1" x14ac:dyDescent="0.35">
      <c r="A12" s="154" t="s">
        <v>2</v>
      </c>
      <c r="B12" s="155"/>
      <c r="C12" s="70"/>
      <c r="D12" s="33" t="s">
        <v>3</v>
      </c>
      <c r="E12" s="70"/>
      <c r="F12" s="34" t="s">
        <v>3</v>
      </c>
      <c r="G12" s="70"/>
      <c r="H12" s="34" t="s">
        <v>3</v>
      </c>
      <c r="I12" s="70"/>
      <c r="J12" s="34" t="s">
        <v>3</v>
      </c>
      <c r="K12" s="70"/>
      <c r="L12" s="34" t="s">
        <v>3</v>
      </c>
      <c r="M12" s="70"/>
      <c r="N12" s="34" t="s">
        <v>3</v>
      </c>
      <c r="O12" s="70"/>
      <c r="P12" s="34" t="s">
        <v>3</v>
      </c>
      <c r="Q12" s="56" t="s">
        <v>3</v>
      </c>
      <c r="R12" s="43" t="s">
        <v>39</v>
      </c>
      <c r="T12" s="13"/>
      <c r="U12" s="14"/>
      <c r="V12" s="7"/>
      <c r="W12" s="7"/>
      <c r="X12" s="7"/>
      <c r="Y12" s="136" t="s">
        <v>29</v>
      </c>
      <c r="Z12" s="7"/>
      <c r="AA12" s="12"/>
      <c r="AB12" s="19">
        <v>2</v>
      </c>
      <c r="AC12" s="19">
        <v>0.27</v>
      </c>
      <c r="AD12" s="24">
        <f t="shared" si="0"/>
        <v>0.2857142857142857</v>
      </c>
    </row>
    <row r="13" spans="1:37" ht="13.5" customHeight="1" thickBot="1" x14ac:dyDescent="0.35">
      <c r="A13" s="156" t="s">
        <v>4</v>
      </c>
      <c r="B13" s="157"/>
      <c r="C13" s="71"/>
      <c r="D13" s="36">
        <f>IF((OR(C13="",C12="")),0,IF((C13&lt;C12),((C13-C12)*24)+24,(C13-C12)*24))</f>
        <v>0</v>
      </c>
      <c r="E13" s="71"/>
      <c r="F13" s="37">
        <f>IF((OR(E13="",E12="")),0,IF((E13&lt;E12),((E13-E12)*24)+24,(E13-E12)*24))</f>
        <v>0</v>
      </c>
      <c r="G13" s="71"/>
      <c r="H13" s="37">
        <f>IF((OR(G13="",G12="")),0,IF((G13&lt;G12),((G13-G12)*24)+24,(G13-G12)*24))</f>
        <v>0</v>
      </c>
      <c r="I13" s="71"/>
      <c r="J13" s="37">
        <f>IF((OR(I13="",I12="")),0,IF((I13&lt;I12),((I13-I12)*24)+24,(I13-I12)*24))</f>
        <v>0</v>
      </c>
      <c r="K13" s="71"/>
      <c r="L13" s="37">
        <f>IF((OR(K13="",K12="")),0,IF((K13&lt;K12),((K13-K12)*24)+24,(K13-K12)*24))</f>
        <v>0</v>
      </c>
      <c r="M13" s="71"/>
      <c r="N13" s="37">
        <f>IF((OR(M13="",M12="")),0,IF((M13&lt;M12),((M13-M12)*24)+24,(M13-M12)*24))</f>
        <v>0</v>
      </c>
      <c r="O13" s="71"/>
      <c r="P13" s="37">
        <f>IF((OR(O13="",O12="")),0,IF((O13&lt;O12),((O13-O12)*24)+24,(O13-O12)*24))</f>
        <v>0</v>
      </c>
      <c r="Q13" s="56" t="s">
        <v>20</v>
      </c>
      <c r="R13" s="88" t="s">
        <v>40</v>
      </c>
      <c r="T13" s="13"/>
      <c r="U13" s="14"/>
      <c r="V13" s="7"/>
      <c r="W13" s="7"/>
      <c r="X13" s="7"/>
      <c r="Y13" s="7"/>
      <c r="Z13" s="7"/>
      <c r="AA13" s="12"/>
      <c r="AB13" s="19">
        <v>2.5</v>
      </c>
      <c r="AC13" s="19">
        <v>0.33</v>
      </c>
      <c r="AD13" s="24">
        <f t="shared" si="0"/>
        <v>0.35714285714285715</v>
      </c>
    </row>
    <row r="14" spans="1:37" ht="14.25" thickBot="1" x14ac:dyDescent="0.35">
      <c r="A14" s="169" t="s">
        <v>5</v>
      </c>
      <c r="B14" s="170"/>
      <c r="C14" s="57">
        <f>IF(OR(ISTEXT(D10)),"Error in C12 or C15",(D10+D13))</f>
        <v>0</v>
      </c>
      <c r="D14" s="58"/>
      <c r="E14" s="59">
        <f>IF(OR(ISTEXT(F10)),"Error in C12 or C15",(F10+F13))</f>
        <v>0</v>
      </c>
      <c r="F14" s="60"/>
      <c r="G14" s="59">
        <f>IF(OR(ISTEXT(H10)),"Error in C12 or C15",(H10+H13))</f>
        <v>0</v>
      </c>
      <c r="H14" s="60"/>
      <c r="I14" s="59">
        <f>IF(OR(ISTEXT(J10)),"Error in C12 or C15",(J10+J13))</f>
        <v>0</v>
      </c>
      <c r="J14" s="60"/>
      <c r="K14" s="59">
        <f>IF(OR(ISTEXT(L10)),"Error in C12 or C15",(L10+L13))</f>
        <v>0</v>
      </c>
      <c r="L14" s="60"/>
      <c r="M14" s="59">
        <f>IF(OR(ISTEXT(N10)),"Error in C12 or C15",(N10+N13))</f>
        <v>0</v>
      </c>
      <c r="N14" s="60"/>
      <c r="O14" s="59">
        <f>IF(OR(ISTEXT(P10)),"Error in C12 or C15",(P10+P13))</f>
        <v>0</v>
      </c>
      <c r="P14" s="60"/>
      <c r="Q14" s="46">
        <f>SUM(C14:P14)</f>
        <v>0</v>
      </c>
      <c r="R14" s="47">
        <v>5</v>
      </c>
      <c r="T14" s="11" t="s">
        <v>22</v>
      </c>
      <c r="U14" s="7" t="s">
        <v>23</v>
      </c>
      <c r="V14" s="7" t="s">
        <v>24</v>
      </c>
      <c r="W14" s="7" t="s">
        <v>25</v>
      </c>
      <c r="X14" s="7" t="s">
        <v>26</v>
      </c>
      <c r="Y14" s="7" t="s">
        <v>27</v>
      </c>
      <c r="Z14" s="7" t="s">
        <v>28</v>
      </c>
      <c r="AA14" s="12" t="s">
        <v>29</v>
      </c>
      <c r="AB14" s="19">
        <v>3</v>
      </c>
      <c r="AC14" s="19">
        <v>0.4</v>
      </c>
      <c r="AD14" s="24">
        <f t="shared" si="0"/>
        <v>0.42857142857142855</v>
      </c>
      <c r="AG14" s="80"/>
      <c r="AH14" s="80"/>
      <c r="AI14" s="80"/>
      <c r="AJ14" s="80"/>
      <c r="AK14" s="80"/>
    </row>
    <row r="15" spans="1:37" ht="14.25" thickBot="1" x14ac:dyDescent="0.35">
      <c r="A15" s="158" t="s">
        <v>21</v>
      </c>
      <c r="B15" s="172"/>
      <c r="C15" s="72"/>
      <c r="D15" s="73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41">
        <f>C15+E15+G15+I15+K15+M15+O15</f>
        <v>0</v>
      </c>
      <c r="R15" s="82" t="s">
        <v>39</v>
      </c>
      <c r="T15" s="11">
        <f>(IF(D15="AL",C15,0))+(IF(F15="AL",E15))+(IF(H15="AL",G15,0))+(IF(J15="AL",I15,0))+(IF(L15="AL",K15,0))+(IF(N15="AL",M15,0))+(IF(P15="AL",O15,0))</f>
        <v>0</v>
      </c>
      <c r="U15" s="7">
        <f>(IF(D15="PH",C15,0))+(IF(F15="PH",E15))+(IF(H15="PH",G15,0))+(IF(J15="PH",I15,0))+(IF(L15="PH",K15,0))+(IF(N15="PH",M15,0))+(IF(P15="PH",O15,0))</f>
        <v>0</v>
      </c>
      <c r="V15" s="7">
        <f>(IF(D15="V",C15,0))+(IF(F15="V",E15))+(IF(H15="V",G15,0))+(IF(J15="V",I15,0))+(IF(L15="V",K15,0))+(IF(N15="V",M15,0))+(IF(P15="V",O15,0))</f>
        <v>0</v>
      </c>
      <c r="W15" s="7">
        <f>(IF(D15="S",C15,0))+(IF(F15="S",E15))+(IF(H15="S",G15,0))+(IF(J15="S",I15,0))+(IF(L15="S",K15,0))+(IF(N15="S",M15,0))+(IF(P15="S",O15,0))</f>
        <v>0</v>
      </c>
      <c r="X15" s="7">
        <f>(IF(D15="SL",C15,0))+(IF(F15="SL",E15))+(IF(H15="SL",G15,0))+(IF(J15="SL",I15,0))+(IF(L15="SL",K15,0))+(IF(N15="SL",M15,0))+(IF(P15="SL",O15,0))</f>
        <v>0</v>
      </c>
      <c r="Y15" s="7">
        <f>(IF(D15="C",C15,0))+(IF(F15="C",E15))+(IF(H15="C",G15,0))+(IF(J15="C",I15,0))+(IF(L15="C",K15,0))+(IF(N15="C",M15,0))+(IF(P15="C",O15,0))</f>
        <v>0</v>
      </c>
      <c r="Z15" s="7">
        <f>(IF(D15="PB",C15,0))+(IF(F15="PB",E15))+(IF(H15="PB",G15,0))+(IF(J15="PB",I15,0))+(IF(L15="PB",K15,0))+(IF(N15="PB",M15,0))+(IF(P15="PB",O15,0))</f>
        <v>0</v>
      </c>
      <c r="AA15" s="12">
        <f>(IF(D15="O",C15,0))+(IF(F15="O",E15))+(IF(H15="O",G15,0))+(IF(J15="O",I15,0))+(IF(L15="O",K15,0))+(IF(N15="O",M15,0))+(IF(P15="O",O15,0))</f>
        <v>0</v>
      </c>
      <c r="AB15" s="19">
        <v>3.5</v>
      </c>
      <c r="AC15" s="19">
        <v>0.47</v>
      </c>
      <c r="AD15" s="24">
        <f t="shared" si="0"/>
        <v>0.5</v>
      </c>
    </row>
    <row r="16" spans="1:37" ht="14.25" thickBot="1" x14ac:dyDescent="0.35">
      <c r="A16" s="158" t="s">
        <v>21</v>
      </c>
      <c r="B16" s="172"/>
      <c r="C16" s="74"/>
      <c r="D16" s="75"/>
      <c r="E16" s="74"/>
      <c r="F16" s="75"/>
      <c r="G16" s="74"/>
      <c r="H16" s="75"/>
      <c r="I16" s="74"/>
      <c r="J16" s="75"/>
      <c r="K16" s="74"/>
      <c r="L16" s="75"/>
      <c r="M16" s="74"/>
      <c r="N16" s="75"/>
      <c r="O16" s="74"/>
      <c r="P16" s="75"/>
      <c r="Q16" s="41">
        <f>C16+E16+G16+I16+K16+M16+O16</f>
        <v>0</v>
      </c>
      <c r="R16" s="82" t="s">
        <v>40</v>
      </c>
      <c r="T16" s="11">
        <f>(IF(D16="AL",C16,0))+(IF(F16="AL",E16))+(IF(H16="AL",G16,0))+(IF(J16="AL",I16,0))+(IF(L16="AL",K16,0))+(IF(N16="AL",M16,0))+(IF(P16="AL",O16,0))</f>
        <v>0</v>
      </c>
      <c r="U16" s="7">
        <f>(IF(D16="PH",C16,0))+(IF(F16="PH",E16))+(IF(H16="PH",G16,0))+(IF(J16="PH",I16,0))+(IF(L16="PH",K16,0))+(IF(N16="PH",M16,0))+(IF(P16="PH",O16,0))</f>
        <v>0</v>
      </c>
      <c r="V16" s="7">
        <f>(IF(D16="V",C16,0))+(IF(F16="V",E16))+(IF(H16="V",G16,0))+(IF(J16="V",I16,0))+(IF(L16="V",K16,0))+(IF(N16="V",M16,0))+(IF(P16="V",O16,0))</f>
        <v>0</v>
      </c>
      <c r="W16" s="7">
        <f>(IF(D16="S",C16,0))+(IF(F16="S",E16))+(IF(H16="S",G16,0))+(IF(J16="S",I16,0))+(IF(L16="S",K16,0))+(IF(N16="S",M16,0))+(IF(P16="S",O16,0))</f>
        <v>0</v>
      </c>
      <c r="X16" s="7">
        <f>(IF(D16="SL",C16,0))+(IF(F16="SL",E16))+(IF(H16="SL",G16,0))+(IF(J16="SL",I16,0))+(IF(L16="SL",K16,0))+(IF(N16="SL",M16,0))+(IF(P16="SL",O16,0))</f>
        <v>0</v>
      </c>
      <c r="Y16" s="7">
        <f>(IF(D16="C",C16,0))+(IF(F16="C",E16))+(IF(H16="C",G16,0))+(IF(J16="C",I16,0))+(IF(L16="C",K16,0))+(IF(N16="C",M16,0))+(IF(P16="C",O16,0))</f>
        <v>0</v>
      </c>
      <c r="Z16" s="7">
        <f>(IF(D16="PB",C16,0))+(IF(F16="PB",E16))+(IF(H16="PB",G16,0))+(IF(J16="PB",I16,0))+(IF(L16="PB",K16,0))+(IF(N16="PB",M16,0))+(IF(P16="PB",O16,0))</f>
        <v>0</v>
      </c>
      <c r="AA16" s="12">
        <f>(IF(D16="O",C16,0))+(IF(F16="O",E16))+(IF(H16="O",G16,0))+(IF(J16="O",I16,0))+(IF(L16="O",K16,0))+(IF(N16="O",M16,0))+(IF(P16="O",O16,0))</f>
        <v>0</v>
      </c>
      <c r="AB16" s="19">
        <v>4</v>
      </c>
      <c r="AC16" s="19">
        <v>0.53</v>
      </c>
      <c r="AD16" s="24">
        <f t="shared" si="0"/>
        <v>0.5714285714285714</v>
      </c>
    </row>
    <row r="17" spans="1:30" ht="14.25" thickBot="1" x14ac:dyDescent="0.35">
      <c r="A17" s="48"/>
      <c r="B17" s="48"/>
      <c r="C17" s="48"/>
      <c r="D17" s="48"/>
      <c r="E17" s="48"/>
      <c r="F17" s="48"/>
      <c r="G17" s="49"/>
      <c r="H17" s="48"/>
      <c r="I17" s="48"/>
      <c r="J17" s="48"/>
      <c r="K17" s="48"/>
      <c r="L17" s="48"/>
      <c r="M17" s="50"/>
      <c r="N17" s="51"/>
      <c r="O17" s="52" t="s">
        <v>42</v>
      </c>
      <c r="P17" s="53"/>
      <c r="Q17" s="83">
        <f>Q14+Q15+Q16</f>
        <v>0</v>
      </c>
      <c r="R17" s="84"/>
      <c r="S17" s="1"/>
      <c r="T17" s="11"/>
      <c r="U17" s="7"/>
      <c r="V17" s="7"/>
      <c r="W17" s="7"/>
      <c r="X17" s="7"/>
      <c r="Y17" s="7"/>
      <c r="Z17" s="7"/>
      <c r="AA17" s="12"/>
      <c r="AB17" s="19">
        <v>4.5</v>
      </c>
      <c r="AC17" s="19">
        <v>0.6</v>
      </c>
      <c r="AD17" s="24">
        <f t="shared" si="0"/>
        <v>0.6428571428571429</v>
      </c>
    </row>
    <row r="18" spans="1:30" s="1" customFormat="1" ht="13.5" customHeight="1" thickBot="1" x14ac:dyDescent="0.35">
      <c r="A18" s="28"/>
      <c r="B18" s="28"/>
      <c r="C18" s="113" t="s">
        <v>0</v>
      </c>
      <c r="D18" s="114"/>
      <c r="E18" s="115">
        <f>IF($E$5=0,"",$E$5+7)</f>
        <v>42644</v>
      </c>
      <c r="F18" s="29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86"/>
      <c r="R18" s="86"/>
      <c r="S18" s="2"/>
      <c r="T18" s="11"/>
      <c r="U18" s="7"/>
      <c r="V18" s="7"/>
      <c r="W18" s="7"/>
      <c r="X18" s="7"/>
      <c r="Y18" s="7"/>
      <c r="Z18" s="7"/>
      <c r="AA18" s="12"/>
      <c r="AB18" s="19">
        <v>5</v>
      </c>
      <c r="AC18" s="19">
        <v>0.67</v>
      </c>
      <c r="AD18" s="24">
        <f t="shared" si="0"/>
        <v>0.7142857142857143</v>
      </c>
    </row>
    <row r="19" spans="1:30" ht="14.25" thickBot="1" x14ac:dyDescent="0.35">
      <c r="A19" s="28"/>
      <c r="B19" s="28"/>
      <c r="C19" s="113" t="s">
        <v>1</v>
      </c>
      <c r="D19" s="114"/>
      <c r="E19" s="116">
        <f>IF($E$5=0,"",$E$18+6)</f>
        <v>42650</v>
      </c>
      <c r="F19" s="30"/>
      <c r="G19" s="28" t="s">
        <v>48</v>
      </c>
      <c r="H19" s="28"/>
      <c r="I19" s="28"/>
      <c r="J19" s="28"/>
      <c r="K19" s="28"/>
      <c r="L19" s="28"/>
      <c r="M19" s="28"/>
      <c r="N19" s="28"/>
      <c r="O19" s="28"/>
      <c r="P19" s="28"/>
      <c r="Q19" s="86"/>
      <c r="R19" s="86"/>
      <c r="T19" s="11"/>
      <c r="U19" s="7"/>
      <c r="V19" s="7"/>
      <c r="W19" s="7"/>
      <c r="X19" s="7"/>
      <c r="Y19" s="7"/>
      <c r="Z19" s="7"/>
      <c r="AA19" s="12"/>
      <c r="AB19" s="19">
        <v>5.5</v>
      </c>
      <c r="AC19" s="19">
        <v>0.73</v>
      </c>
      <c r="AD19" s="24">
        <f t="shared" si="0"/>
        <v>0.7857142857142857</v>
      </c>
    </row>
    <row r="20" spans="1:30" ht="14.25" thickBot="1" x14ac:dyDescent="0.35">
      <c r="A20" s="28"/>
      <c r="B20" s="28"/>
      <c r="C20" s="107" t="s">
        <v>13</v>
      </c>
      <c r="D20" s="107"/>
      <c r="E20" s="108" t="s">
        <v>14</v>
      </c>
      <c r="F20" s="108"/>
      <c r="G20" s="106" t="s">
        <v>15</v>
      </c>
      <c r="H20" s="106"/>
      <c r="I20" s="106" t="s">
        <v>16</v>
      </c>
      <c r="J20" s="106"/>
      <c r="K20" s="106" t="s">
        <v>17</v>
      </c>
      <c r="L20" s="106"/>
      <c r="M20" s="106" t="s">
        <v>18</v>
      </c>
      <c r="N20" s="106"/>
      <c r="O20" s="106" t="s">
        <v>19</v>
      </c>
      <c r="P20" s="106"/>
      <c r="Q20" s="32"/>
      <c r="R20" s="32"/>
      <c r="T20" s="11"/>
      <c r="U20" s="7"/>
      <c r="V20" s="7"/>
      <c r="W20" s="7"/>
      <c r="X20" s="7"/>
      <c r="Y20" s="7"/>
      <c r="Z20" s="7"/>
      <c r="AA20" s="12"/>
      <c r="AB20" s="19">
        <v>6</v>
      </c>
      <c r="AC20" s="19">
        <v>0.8</v>
      </c>
      <c r="AD20" s="24">
        <f t="shared" si="0"/>
        <v>0.8571428571428571</v>
      </c>
    </row>
    <row r="21" spans="1:30" ht="14.25" thickBot="1" x14ac:dyDescent="0.35">
      <c r="A21" s="28"/>
      <c r="B21" s="28"/>
      <c r="C21" s="112">
        <f>IF(E5=0,"",E5+7)</f>
        <v>42644</v>
      </c>
      <c r="D21" s="111"/>
      <c r="E21" s="110">
        <f>IF($E5=0,"",$E5+8)</f>
        <v>42645</v>
      </c>
      <c r="F21" s="111"/>
      <c r="G21" s="110">
        <f>IF($E5=0,"",$E5+9)</f>
        <v>42646</v>
      </c>
      <c r="H21" s="111"/>
      <c r="I21" s="110">
        <f>IF($E5=0,"",$E5+10)</f>
        <v>42647</v>
      </c>
      <c r="J21" s="111"/>
      <c r="K21" s="110">
        <f>IF($E5=0,"",$E5+11)</f>
        <v>42648</v>
      </c>
      <c r="L21" s="111"/>
      <c r="M21" s="110">
        <f>IF($E5=0,"",$E5+12)</f>
        <v>42649</v>
      </c>
      <c r="N21" s="111"/>
      <c r="O21" s="110">
        <f>IF($E5=0,"",$E5+13)</f>
        <v>42650</v>
      </c>
      <c r="P21" s="109"/>
      <c r="Q21" s="87"/>
      <c r="R21" s="87"/>
      <c r="T21" s="11"/>
      <c r="U21" s="7"/>
      <c r="V21" s="7"/>
      <c r="W21" s="7"/>
      <c r="X21" s="7"/>
      <c r="Y21" s="7"/>
      <c r="Z21" s="7"/>
      <c r="AA21" s="12"/>
      <c r="AB21" s="19">
        <v>6.5</v>
      </c>
      <c r="AC21" s="19">
        <v>0.87</v>
      </c>
      <c r="AD21" s="24">
        <f t="shared" si="0"/>
        <v>0.9285714285714286</v>
      </c>
    </row>
    <row r="22" spans="1:30" ht="14.25" thickBot="1" x14ac:dyDescent="0.35">
      <c r="A22" s="154" t="s">
        <v>2</v>
      </c>
      <c r="B22" s="155"/>
      <c r="C22" s="70"/>
      <c r="D22" s="33" t="s">
        <v>3</v>
      </c>
      <c r="E22" s="70"/>
      <c r="F22" s="34" t="s">
        <v>3</v>
      </c>
      <c r="G22" s="70"/>
      <c r="H22" s="34" t="s">
        <v>3</v>
      </c>
      <c r="I22" s="70"/>
      <c r="J22" s="34" t="s">
        <v>3</v>
      </c>
      <c r="K22" s="70"/>
      <c r="L22" s="34" t="s">
        <v>3</v>
      </c>
      <c r="M22" s="70"/>
      <c r="N22" s="34" t="s">
        <v>3</v>
      </c>
      <c r="O22" s="70"/>
      <c r="P22" s="34" t="s">
        <v>3</v>
      </c>
      <c r="Q22" s="32"/>
      <c r="R22" s="32"/>
      <c r="T22" s="11"/>
      <c r="U22" s="7"/>
      <c r="V22" s="7"/>
      <c r="W22" s="7"/>
      <c r="X22" s="7"/>
      <c r="Y22" s="7"/>
      <c r="Z22" s="7"/>
      <c r="AA22" s="12"/>
      <c r="AB22" s="19">
        <v>7</v>
      </c>
      <c r="AC22" s="19">
        <v>0.93</v>
      </c>
      <c r="AD22" s="24">
        <f t="shared" si="0"/>
        <v>1</v>
      </c>
    </row>
    <row r="23" spans="1:30" ht="14.25" thickBot="1" x14ac:dyDescent="0.35">
      <c r="A23" s="152" t="s">
        <v>4</v>
      </c>
      <c r="B23" s="153"/>
      <c r="C23" s="71"/>
      <c r="D23" s="36">
        <f>IF((OR(C23="",C22="")),0,IF((C23&lt;C22),((C23-C22)*24)+24,(C23-C22)*24))</f>
        <v>0</v>
      </c>
      <c r="E23" s="71"/>
      <c r="F23" s="37">
        <f>IF((OR(E23="",E22="")),0,IF((E23&lt;E22),((E23-E22)*24)+24,(E23-E22)*24))</f>
        <v>0</v>
      </c>
      <c r="G23" s="71"/>
      <c r="H23" s="37">
        <f>IF((OR(G23="",G22="")),0,IF((G23&lt;G22),((G23-G22)*24)+24,(G23-G22)*24))</f>
        <v>0</v>
      </c>
      <c r="I23" s="71"/>
      <c r="J23" s="37">
        <f>IF((OR(I23="",I22="")),0,IF((I23&lt;I22),((I23-I22)*24)+24,(I23-I22)*24))</f>
        <v>0</v>
      </c>
      <c r="K23" s="71"/>
      <c r="L23" s="37">
        <f>IF((OR(K23="",K22="")),0,IF((K23&lt;K22),((K23-K22)*24)+24,(K23-K22)*24))</f>
        <v>0</v>
      </c>
      <c r="M23" s="71"/>
      <c r="N23" s="37">
        <f>IF((OR(M23="",M22="")),0,IF((M23&lt;M22),((M23-M22)*24)+24,(M23-M22)*24))</f>
        <v>0</v>
      </c>
      <c r="O23" s="71"/>
      <c r="P23" s="37">
        <f>IF((OR(O23="",O22="")),0,IF((O23&lt;O22),((O23-O22)*24)+24,(O23-O22)*24))</f>
        <v>0</v>
      </c>
      <c r="Q23" s="87"/>
      <c r="R23" s="87"/>
      <c r="T23" s="11"/>
      <c r="U23" s="7"/>
      <c r="V23" s="7"/>
      <c r="W23" s="7"/>
      <c r="X23" s="7"/>
      <c r="Y23" s="7"/>
      <c r="Z23" s="7"/>
      <c r="AA23" s="12"/>
      <c r="AB23" s="19">
        <v>7.5</v>
      </c>
      <c r="AC23" s="19">
        <v>1</v>
      </c>
      <c r="AD23" s="25"/>
    </row>
    <row r="24" spans="1:30" ht="14.25" thickBot="1" x14ac:dyDescent="0.35">
      <c r="A24" s="38"/>
      <c r="B24" s="39"/>
      <c r="C24" s="40"/>
      <c r="D24" s="41"/>
      <c r="E24" s="55"/>
      <c r="F24" s="41"/>
      <c r="G24" s="55"/>
      <c r="H24" s="41"/>
      <c r="I24" s="55"/>
      <c r="J24" s="41"/>
      <c r="K24" s="55"/>
      <c r="L24" s="41"/>
      <c r="M24" s="55"/>
      <c r="N24" s="41"/>
      <c r="O24" s="55"/>
      <c r="P24" s="61"/>
      <c r="Q24" s="32"/>
      <c r="R24" s="32"/>
      <c r="T24" s="11"/>
      <c r="U24" s="7"/>
      <c r="V24" s="7"/>
      <c r="W24" s="7"/>
      <c r="X24" s="7"/>
      <c r="Y24" s="7"/>
      <c r="Z24" s="7"/>
      <c r="AA24" s="12"/>
    </row>
    <row r="25" spans="1:30" x14ac:dyDescent="0.3">
      <c r="A25" s="154" t="s">
        <v>2</v>
      </c>
      <c r="B25" s="155"/>
      <c r="C25" s="70"/>
      <c r="D25" s="33" t="s">
        <v>3</v>
      </c>
      <c r="E25" s="70"/>
      <c r="F25" s="34" t="s">
        <v>3</v>
      </c>
      <c r="G25" s="70"/>
      <c r="H25" s="34" t="s">
        <v>3</v>
      </c>
      <c r="I25" s="70"/>
      <c r="J25" s="34" t="s">
        <v>3</v>
      </c>
      <c r="K25" s="70"/>
      <c r="L25" s="34" t="s">
        <v>3</v>
      </c>
      <c r="M25" s="70"/>
      <c r="N25" s="34" t="s">
        <v>3</v>
      </c>
      <c r="O25" s="70"/>
      <c r="P25" s="34" t="s">
        <v>3</v>
      </c>
      <c r="Q25" s="56" t="s">
        <v>3</v>
      </c>
      <c r="R25" s="43" t="s">
        <v>39</v>
      </c>
      <c r="T25" s="11"/>
      <c r="U25" s="7"/>
      <c r="V25" s="7"/>
      <c r="W25" s="7"/>
      <c r="X25" s="7"/>
      <c r="Y25" s="7"/>
      <c r="Z25" s="7"/>
      <c r="AA25" s="12"/>
    </row>
    <row r="26" spans="1:30" ht="14.25" thickBot="1" x14ac:dyDescent="0.35">
      <c r="A26" s="156" t="s">
        <v>4</v>
      </c>
      <c r="B26" s="157"/>
      <c r="C26" s="71"/>
      <c r="D26" s="36">
        <f>IF((OR(C26="",C25="")),0,IF((C26&lt;C25),((C26-C25)*24)+24,(C26-C25)*24))</f>
        <v>0</v>
      </c>
      <c r="E26" s="71"/>
      <c r="F26" s="37">
        <f>IF((OR(E26="",E25="")),0,IF((E26&lt;E25),((E26-E25)*24)+24,(E26-E25)*24))</f>
        <v>0</v>
      </c>
      <c r="G26" s="71"/>
      <c r="H26" s="37">
        <f>IF((OR(G26="",G25="")),0,IF((G26&lt;G25),((G26-G25)*24)+24,(G26-G25)*24))</f>
        <v>0</v>
      </c>
      <c r="I26" s="71"/>
      <c r="J26" s="37">
        <f>IF((OR(I26="",I25="")),0,IF((I26&lt;I25),((I26-I25)*24)+24,(I26-I25)*24))</f>
        <v>0</v>
      </c>
      <c r="K26" s="71"/>
      <c r="L26" s="37">
        <f>IF((OR(K26="",K25="")),0,IF((K26&lt;K25),((K26-K25)*24)+24,(K26-K25)*24))</f>
        <v>0</v>
      </c>
      <c r="M26" s="71"/>
      <c r="N26" s="37">
        <f>IF((OR(M26="",M25="")),0,IF((M26&lt;M25),((M26-M25)*24)+24,(M26-M25)*24))</f>
        <v>0</v>
      </c>
      <c r="O26" s="71"/>
      <c r="P26" s="37">
        <f>IF((OR(O26="",O25="")),0,IF((O26&lt;O25),((O26-O25)*24)+24,(O26-O25)*24))</f>
        <v>0</v>
      </c>
      <c r="Q26" s="56" t="s">
        <v>20</v>
      </c>
      <c r="R26" s="88" t="s">
        <v>40</v>
      </c>
      <c r="T26" s="11"/>
      <c r="U26" s="7"/>
      <c r="V26" s="7"/>
      <c r="W26" s="7"/>
      <c r="X26" s="7"/>
      <c r="Y26" s="7"/>
      <c r="Z26" s="7"/>
      <c r="AA26" s="12"/>
    </row>
    <row r="27" spans="1:30" ht="14.25" thickBot="1" x14ac:dyDescent="0.35">
      <c r="A27" s="169" t="s">
        <v>5</v>
      </c>
      <c r="B27" s="170"/>
      <c r="C27" s="59">
        <f>IF(OR(ISTEXT(D23)),"Error in C12 or C15",(D23+D26))</f>
        <v>0</v>
      </c>
      <c r="D27" s="60"/>
      <c r="E27" s="59">
        <f>IF(OR(ISTEXT(F23)),"Error in C12 or C15",(F23+F26))</f>
        <v>0</v>
      </c>
      <c r="F27" s="60"/>
      <c r="G27" s="59">
        <f>IF(OR(ISTEXT(H23)),"Error in C12 or C15",(H23+H26))</f>
        <v>0</v>
      </c>
      <c r="H27" s="60"/>
      <c r="I27" s="59">
        <f>IF(OR(ISTEXT(J23)),"Error in C12 or C15",(J23+J26))</f>
        <v>0</v>
      </c>
      <c r="J27" s="60"/>
      <c r="K27" s="59">
        <f>IF(OR(ISTEXT(L23)),"Error in C12 or C15",(L23+L26))</f>
        <v>0</v>
      </c>
      <c r="L27" s="60"/>
      <c r="M27" s="59">
        <f>IF(OR(ISTEXT(N23)),"Error in C12 or C15",(N23+N26))</f>
        <v>0</v>
      </c>
      <c r="N27" s="60"/>
      <c r="O27" s="59">
        <f>IF(OR(ISTEXT(P23)),"Error in C12 or C15",(P23+P26))</f>
        <v>0</v>
      </c>
      <c r="P27" s="60"/>
      <c r="Q27" s="46">
        <f>SUM(C27:P27)</f>
        <v>0</v>
      </c>
      <c r="R27" s="47">
        <v>5</v>
      </c>
      <c r="T27" s="11" t="s">
        <v>22</v>
      </c>
      <c r="U27" s="7" t="s">
        <v>23</v>
      </c>
      <c r="V27" s="7" t="s">
        <v>24</v>
      </c>
      <c r="W27" s="7" t="s">
        <v>25</v>
      </c>
      <c r="X27" s="7" t="s">
        <v>26</v>
      </c>
      <c r="Y27" s="7" t="s">
        <v>27</v>
      </c>
      <c r="Z27" s="7" t="s">
        <v>28</v>
      </c>
      <c r="AA27" s="12" t="s">
        <v>29</v>
      </c>
    </row>
    <row r="28" spans="1:30" x14ac:dyDescent="0.3">
      <c r="A28" s="158" t="s">
        <v>21</v>
      </c>
      <c r="B28" s="159"/>
      <c r="C28" s="72"/>
      <c r="D28" s="73"/>
      <c r="E28" s="72"/>
      <c r="F28" s="73"/>
      <c r="G28" s="72"/>
      <c r="H28" s="73"/>
      <c r="I28" s="72"/>
      <c r="J28" s="73"/>
      <c r="K28" s="72"/>
      <c r="L28" s="73"/>
      <c r="M28" s="72"/>
      <c r="N28" s="73"/>
      <c r="O28" s="72"/>
      <c r="P28" s="73"/>
      <c r="Q28" s="41">
        <f>C28+E28+G28+I28+K28+M28+O28</f>
        <v>0</v>
      </c>
      <c r="R28" s="82" t="s">
        <v>39</v>
      </c>
      <c r="T28" s="11">
        <f>(IF(D28="AL",C28,0))+(IF(F28="AL",E28))+(IF(H28="AL",G28,0))+(IF(J28="AL",I28,0))+(IF(L28="AL",K28,0))+(IF(N28="AL",M28,0))+(IF(P28="AL",O28,0))</f>
        <v>0</v>
      </c>
      <c r="U28" s="7">
        <f>(IF(D28="PH",C28,0))+(IF(F28="PH",E28))+(IF(H28="PH",G28,0))+(IF(J28="PH",I28,0))+(IF(L28="PH",K28,0))+(IF(N28="PH",M28,0))+(IF(P28="PH",O28,0))</f>
        <v>0</v>
      </c>
      <c r="V28" s="7">
        <f>(IF(D28="V",C28,0))+(IF(F28="V",E28))+(IF(H28="V",G28,0))+(IF(J28="V",I28,0))+(IF(L28="V",K28,0))+(IF(N28="V",M28,0))+(IF(P28="V",O28,0))</f>
        <v>0</v>
      </c>
      <c r="W28" s="7">
        <f>(IF(D28="S",C28,0))+(IF(F28="S",E28))+(IF(H28="S",G28,0))+(IF(J28="S",I28,0))+(IF(L28="S",K28,0))+(IF(N28="S",M28,0))+(IF(P28="S",O28,0))</f>
        <v>0</v>
      </c>
      <c r="X28" s="7">
        <f>(IF(D28="SL",C28,0))+(IF(F28="SL",E28))+(IF(H28="SL",G28,0))+(IF(J28="SL",I28,0))+(IF(L28="SL",K28,0))+(IF(N28="SL",M28,0))+(IF(P28="SL",O28,0))</f>
        <v>0</v>
      </c>
      <c r="Y28" s="7">
        <f>(IF(D28="C",C28,0))+(IF(F28="C",E28))+(IF(H28="C",G28,0))+(IF(J28="C",I28,0))+(IF(L28="C",K28,0))+(IF(N28="C",M28,0))+(IF(P28="C",O28,0))</f>
        <v>0</v>
      </c>
      <c r="Z28" s="7">
        <f>(IF(D28="PB",C28,0))+(IF(F28="PB",E28))+(IF(H28="PB",G28,0))+(IF(J28="PB",I28,0))+(IF(L28="PB",K28,0))+(IF(N28="PB",M28,0))+(IF(P28="PB",O28,0))</f>
        <v>0</v>
      </c>
      <c r="AA28" s="12">
        <f>(IF(D28="O",C28,0))+(IF(F28="O",E28))+(IF(H28="O",G28,0))+(IF(J28="O",I28,0))+(IF(L28="O",K28,0))+(IF(N28="O",M28,0))+(IF(P28="O",O28,0))</f>
        <v>0</v>
      </c>
    </row>
    <row r="29" spans="1:30" ht="14.25" thickBot="1" x14ac:dyDescent="0.35">
      <c r="A29" s="158" t="s">
        <v>21</v>
      </c>
      <c r="B29" s="159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74"/>
      <c r="N29" s="75"/>
      <c r="O29" s="74"/>
      <c r="P29" s="75"/>
      <c r="Q29" s="41">
        <f>C29+E29+G29+I29+K29+M29+O29</f>
        <v>0</v>
      </c>
      <c r="R29" s="82" t="s">
        <v>40</v>
      </c>
      <c r="T29" s="11">
        <f>(IF(D29="AL",C29,0))+(IF(F29="AL",E29))+(IF(H29="AL",G29,0))+(IF(J29="AL",I29,0))+(IF(L29="AL",K29,0))+(IF(N29="AL",M29,0))+(IF(P29="AL",O29,0))</f>
        <v>0</v>
      </c>
      <c r="U29" s="7">
        <f>(IF(D29="PH",C29,0))+(IF(F29="PH",E29))+(IF(H29="PH",G29,0))+(IF(J29="PH",I29,0))+(IF(L29="PH",K29,0))+(IF(N29="PH",M29,0))+(IF(P29="PH",O29,0))</f>
        <v>0</v>
      </c>
      <c r="V29" s="7">
        <f>(IF(D29="V",C29,0))+(IF(F29="V",E29))+(IF(H29="V",G29,0))+(IF(J29="V",I29,0))+(IF(L29="V",K29,0))+(IF(N29="V",M29,0))+(IF(P29="V",O29,0))</f>
        <v>0</v>
      </c>
      <c r="W29" s="7">
        <f>(IF(D29="S",C29,0))+(IF(F29="S",E29))+(IF(H29="S",G29,0))+(IF(J29="S",I29,0))+(IF(L29="S",K29,0))+(IF(N29="S",M29,0))+(IF(P29="S",O29,0))</f>
        <v>0</v>
      </c>
      <c r="X29" s="7">
        <f>(IF(D29="SL",C29,0))+(IF(F29="SL",E29))+(IF(H29="SL",G29,0))+(IF(J29="SL",I29,0))+(IF(L29="SL",K29,0))+(IF(N29="SL",M29,0))+(IF(P29="SL",O29,0))</f>
        <v>0</v>
      </c>
      <c r="Y29" s="7">
        <f>(IF(D29="C",C29,0))+(IF(F29="C",E29))+(IF(H29="C",G29,0))+(IF(J29="C",I29,0))+(IF(L29="C",K29,0))+(IF(N29="C",M29,0))+(IF(P29="C",O29,0))</f>
        <v>0</v>
      </c>
      <c r="Z29" s="7">
        <f>(IF(D29="PB",C29,0))+(IF(F29="PB",E29))+(IF(H29="PB",G29,0))+(IF(J29="PB",I29,0))+(IF(L29="PB",K29,0))+(IF(N29="PB",M29,0))+(IF(P29="PB",O29,0))</f>
        <v>0</v>
      </c>
      <c r="AA29" s="12">
        <f>(IF(D29="O",C29,0))+(IF(F29="O",E29))+(IF(H29="O",G29,0))+(IF(J29="O",I29,0))+(IF(L29="O",K29,0))+(IF(N29="O",M29,0))+(IF(P29="O",O29,0))</f>
        <v>0</v>
      </c>
    </row>
    <row r="30" spans="1:30" ht="14.25" thickBot="1" x14ac:dyDescent="0.35">
      <c r="A30" s="48"/>
      <c r="B30" s="48"/>
      <c r="C30" s="48"/>
      <c r="D30" s="48"/>
      <c r="E30" s="48"/>
      <c r="F30" s="48"/>
      <c r="G30" s="49"/>
      <c r="H30" s="48"/>
      <c r="I30" s="48"/>
      <c r="J30" s="48"/>
      <c r="K30" s="48"/>
      <c r="L30" s="48"/>
      <c r="M30" s="50"/>
      <c r="N30" s="51"/>
      <c r="O30" s="52" t="s">
        <v>42</v>
      </c>
      <c r="P30" s="53"/>
      <c r="Q30" s="83">
        <f>Q27+Q28+Q29</f>
        <v>0</v>
      </c>
      <c r="R30" s="84"/>
      <c r="S30" s="1"/>
      <c r="T30" s="11"/>
      <c r="U30" s="7"/>
      <c r="V30" s="7"/>
      <c r="W30" s="7"/>
      <c r="X30" s="7"/>
      <c r="Y30" s="7"/>
      <c r="Z30" s="7"/>
      <c r="AA30" s="12"/>
    </row>
    <row r="31" spans="1:30" x14ac:dyDescent="0.3">
      <c r="A31" s="28"/>
      <c r="B31" s="28"/>
      <c r="C31" s="113" t="s">
        <v>0</v>
      </c>
      <c r="D31" s="114"/>
      <c r="E31" s="115">
        <v>42651</v>
      </c>
      <c r="F31" s="29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86"/>
      <c r="R31" s="86"/>
      <c r="T31" s="11"/>
      <c r="U31" s="7"/>
      <c r="V31" s="7"/>
      <c r="W31" s="7"/>
      <c r="X31" s="7"/>
      <c r="Y31" s="7"/>
      <c r="Z31" s="7"/>
      <c r="AA31" s="12"/>
      <c r="AB31" s="1"/>
      <c r="AC31" s="1"/>
      <c r="AD31" s="1"/>
    </row>
    <row r="32" spans="1:30" x14ac:dyDescent="0.3">
      <c r="A32" s="28"/>
      <c r="B32" s="28"/>
      <c r="C32" s="113" t="s">
        <v>1</v>
      </c>
      <c r="D32" s="114"/>
      <c r="E32" s="116">
        <f>IF($E$31=0,"",$E$31+6)</f>
        <v>42657</v>
      </c>
      <c r="F32" s="30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86"/>
      <c r="R32" s="86"/>
      <c r="T32" s="11"/>
      <c r="U32" s="7"/>
      <c r="V32" s="7"/>
      <c r="W32" s="7"/>
      <c r="X32" s="7"/>
      <c r="Y32" s="7"/>
      <c r="Z32" s="7"/>
      <c r="AA32" s="12"/>
    </row>
    <row r="33" spans="1:27" x14ac:dyDescent="0.3">
      <c r="A33" s="28"/>
      <c r="B33" s="28"/>
      <c r="C33" s="107" t="s">
        <v>13</v>
      </c>
      <c r="D33" s="107"/>
      <c r="E33" s="108" t="s">
        <v>14</v>
      </c>
      <c r="F33" s="108"/>
      <c r="G33" s="106" t="s">
        <v>15</v>
      </c>
      <c r="H33" s="106"/>
      <c r="I33" s="106" t="s">
        <v>16</v>
      </c>
      <c r="J33" s="106"/>
      <c r="K33" s="106" t="s">
        <v>17</v>
      </c>
      <c r="L33" s="106"/>
      <c r="M33" s="106" t="s">
        <v>18</v>
      </c>
      <c r="N33" s="106"/>
      <c r="O33" s="106" t="s">
        <v>19</v>
      </c>
      <c r="P33" s="106"/>
      <c r="Q33" s="32"/>
      <c r="R33" s="32"/>
      <c r="T33" s="11"/>
      <c r="U33" s="7"/>
      <c r="V33" s="7"/>
      <c r="W33" s="7"/>
      <c r="X33" s="7"/>
      <c r="Y33" s="7"/>
      <c r="Z33" s="7"/>
      <c r="AA33" s="12"/>
    </row>
    <row r="34" spans="1:27" ht="14.25" thickBot="1" x14ac:dyDescent="0.35">
      <c r="A34" s="28"/>
      <c r="B34" s="28"/>
      <c r="C34" s="110">
        <f>IF($E$31=0,"",$E$31)</f>
        <v>42651</v>
      </c>
      <c r="D34" s="111"/>
      <c r="E34" s="110">
        <f>IF($E$31=0,"",$E$31+1)</f>
        <v>42652</v>
      </c>
      <c r="F34" s="111"/>
      <c r="G34" s="110">
        <f>IF($E$31=0,"",$E$31+2)</f>
        <v>42653</v>
      </c>
      <c r="H34" s="111"/>
      <c r="I34" s="110">
        <f>IF($E$31=0,"",$E$31+3)</f>
        <v>42654</v>
      </c>
      <c r="J34" s="111"/>
      <c r="K34" s="110">
        <f>IF($E$31=0,"",$E$31+4)</f>
        <v>42655</v>
      </c>
      <c r="L34" s="111"/>
      <c r="M34" s="110">
        <f>IF($E$31=0,"",$E$31+5)</f>
        <v>42656</v>
      </c>
      <c r="N34" s="111"/>
      <c r="O34" s="110">
        <f>IF($E$31=0,"",$E$31+6)</f>
        <v>42657</v>
      </c>
      <c r="P34" s="109"/>
      <c r="Q34" s="87"/>
      <c r="R34" s="87"/>
      <c r="T34" s="11"/>
      <c r="U34" s="7"/>
      <c r="V34" s="7"/>
      <c r="W34" s="7"/>
      <c r="X34" s="7"/>
      <c r="Y34" s="7"/>
      <c r="Z34" s="7"/>
      <c r="AA34" s="12"/>
    </row>
    <row r="35" spans="1:27" x14ac:dyDescent="0.3">
      <c r="A35" s="154" t="s">
        <v>2</v>
      </c>
      <c r="B35" s="155"/>
      <c r="C35" s="70"/>
      <c r="D35" s="33" t="s">
        <v>3</v>
      </c>
      <c r="E35" s="70"/>
      <c r="F35" s="34" t="s">
        <v>3</v>
      </c>
      <c r="G35" s="70"/>
      <c r="H35" s="34" t="s">
        <v>3</v>
      </c>
      <c r="I35" s="70"/>
      <c r="J35" s="34" t="s">
        <v>3</v>
      </c>
      <c r="K35" s="70"/>
      <c r="L35" s="34" t="s">
        <v>3</v>
      </c>
      <c r="M35" s="70"/>
      <c r="N35" s="34" t="s">
        <v>3</v>
      </c>
      <c r="O35" s="70"/>
      <c r="P35" s="34" t="s">
        <v>3</v>
      </c>
      <c r="Q35" s="32"/>
      <c r="R35" s="32"/>
      <c r="T35" s="11"/>
      <c r="U35" s="7"/>
      <c r="V35" s="7"/>
      <c r="W35" s="7"/>
      <c r="X35" s="7"/>
      <c r="Y35" s="7"/>
      <c r="Z35" s="7"/>
      <c r="AA35" s="12"/>
    </row>
    <row r="36" spans="1:27" ht="14.25" thickBot="1" x14ac:dyDescent="0.35">
      <c r="A36" s="152" t="s">
        <v>4</v>
      </c>
      <c r="B36" s="153"/>
      <c r="C36" s="71"/>
      <c r="D36" s="36">
        <f>IF((OR(C36="",C35="")),0,IF((C36&lt;C35),((C36-C35)*24)+24,(C36-C35)*24))</f>
        <v>0</v>
      </c>
      <c r="E36" s="71"/>
      <c r="F36" s="37">
        <f>IF((OR(E36="",E35="")),0,IF((E36&lt;E35),((E36-E35)*24)+24,(E36-E35)*24))</f>
        <v>0</v>
      </c>
      <c r="G36" s="71"/>
      <c r="H36" s="37">
        <f>IF((OR(G36="",G35="")),0,IF((G36&lt;G35),((G36-G35)*24)+24,(G36-G35)*24))</f>
        <v>0</v>
      </c>
      <c r="I36" s="71"/>
      <c r="J36" s="37">
        <f>IF((OR(I36="",I35="")),0,IF((I36&lt;I35),((I36-I35)*24)+24,(I36-I35)*24))</f>
        <v>0</v>
      </c>
      <c r="K36" s="71"/>
      <c r="L36" s="37">
        <f>IF((OR(K36="",K35="")),0,IF((K36&lt;K35),((K36-K35)*24)+24,(K36-K35)*24))</f>
        <v>0</v>
      </c>
      <c r="M36" s="71"/>
      <c r="N36" s="37">
        <f>IF((OR(M36="",M35="")),0,IF((M36&lt;M35),((M36-M35)*24)+24,(M36-M35)*24))</f>
        <v>0</v>
      </c>
      <c r="O36" s="71"/>
      <c r="P36" s="37">
        <f>IF((OR(O36="",O35="")),0,IF((O36&lt;O35),((O36-O35)*24)+24,(O36-O35)*24))</f>
        <v>0</v>
      </c>
      <c r="Q36" s="87"/>
      <c r="R36" s="87"/>
      <c r="T36" s="11"/>
      <c r="U36" s="7"/>
      <c r="V36" s="7"/>
      <c r="W36" s="7"/>
      <c r="X36" s="7"/>
      <c r="Y36" s="7"/>
      <c r="Z36" s="7"/>
      <c r="AA36" s="12"/>
    </row>
    <row r="37" spans="1:27" ht="14.25" thickBot="1" x14ac:dyDescent="0.35">
      <c r="A37" s="38"/>
      <c r="B37" s="39"/>
      <c r="C37" s="40"/>
      <c r="D37" s="41"/>
      <c r="E37" s="55"/>
      <c r="F37" s="41"/>
      <c r="G37" s="55"/>
      <c r="H37" s="41"/>
      <c r="I37" s="55"/>
      <c r="J37" s="41"/>
      <c r="K37" s="55"/>
      <c r="L37" s="41"/>
      <c r="M37" s="55"/>
      <c r="N37" s="41"/>
      <c r="O37" s="55"/>
      <c r="P37" s="41"/>
      <c r="Q37" s="32"/>
      <c r="R37" s="32"/>
      <c r="T37" s="11"/>
      <c r="U37" s="7"/>
      <c r="V37" s="7"/>
      <c r="W37" s="7"/>
      <c r="X37" s="7"/>
      <c r="Y37" s="7"/>
      <c r="Z37" s="7"/>
      <c r="AA37" s="12"/>
    </row>
    <row r="38" spans="1:27" x14ac:dyDescent="0.3">
      <c r="A38" s="154" t="s">
        <v>2</v>
      </c>
      <c r="B38" s="155"/>
      <c r="C38" s="70"/>
      <c r="D38" s="33" t="s">
        <v>3</v>
      </c>
      <c r="E38" s="70"/>
      <c r="F38" s="34" t="s">
        <v>3</v>
      </c>
      <c r="G38" s="70"/>
      <c r="H38" s="34" t="s">
        <v>3</v>
      </c>
      <c r="I38" s="70"/>
      <c r="J38" s="34" t="s">
        <v>3</v>
      </c>
      <c r="K38" s="70"/>
      <c r="L38" s="34" t="s">
        <v>3</v>
      </c>
      <c r="M38" s="70"/>
      <c r="N38" s="34" t="s">
        <v>3</v>
      </c>
      <c r="O38" s="70"/>
      <c r="P38" s="34" t="s">
        <v>3</v>
      </c>
      <c r="Q38" s="42" t="s">
        <v>3</v>
      </c>
      <c r="R38" s="43" t="s">
        <v>39</v>
      </c>
      <c r="T38" s="11"/>
      <c r="U38" s="7"/>
      <c r="V38" s="7"/>
      <c r="W38" s="7"/>
      <c r="X38" s="7"/>
      <c r="Y38" s="7"/>
      <c r="Z38" s="7"/>
      <c r="AA38" s="12"/>
    </row>
    <row r="39" spans="1:27" ht="13.5" customHeight="1" thickBot="1" x14ac:dyDescent="0.35">
      <c r="A39" s="156" t="s">
        <v>4</v>
      </c>
      <c r="B39" s="157"/>
      <c r="C39" s="71"/>
      <c r="D39" s="36">
        <f>IF((OR(C39="",C38="")),0,IF((C39&lt;C38),((C39-C38)*24)+24,(C39-C38)*24))</f>
        <v>0</v>
      </c>
      <c r="E39" s="71"/>
      <c r="F39" s="37">
        <f>IF((OR(E39="",E38="")),0,IF((E39&lt;E38),((E39-E38)*24)+24,(E39-E38)*24))</f>
        <v>0</v>
      </c>
      <c r="G39" s="71"/>
      <c r="H39" s="37">
        <f>IF((OR(G39="",G38="")),0,IF((G39&lt;G38),((G39-G38)*24)+24,(G39-G38)*24))</f>
        <v>0</v>
      </c>
      <c r="I39" s="71"/>
      <c r="J39" s="37">
        <f>IF((OR(I39="",I38="")),0,IF((I39&lt;I38),((I39-I38)*24)+24,(I39-I38)*24))</f>
        <v>0</v>
      </c>
      <c r="K39" s="71"/>
      <c r="L39" s="37">
        <f>IF((OR(K39="",K38="")),0,IF((K39&lt;K38),((K39-K38)*24)+24,(K39-K38)*24))</f>
        <v>0</v>
      </c>
      <c r="M39" s="71"/>
      <c r="N39" s="37">
        <f>IF((OR(M39="",M38="")),0,IF((M39&lt;M38),((M39-M38)*24)+24,(M39-M38)*24))</f>
        <v>0</v>
      </c>
      <c r="O39" s="71"/>
      <c r="P39" s="37">
        <f>IF((OR(O39="",O38="")),0,IF((O39&lt;O38),((O39-O38)*24)+24,(O39-O38)*24))</f>
        <v>0</v>
      </c>
      <c r="Q39" s="42" t="s">
        <v>20</v>
      </c>
      <c r="R39" s="88" t="s">
        <v>40</v>
      </c>
      <c r="T39" s="11"/>
      <c r="U39" s="7"/>
      <c r="V39" s="7"/>
      <c r="W39" s="7"/>
      <c r="X39" s="7"/>
      <c r="Y39" s="7"/>
      <c r="Z39" s="7"/>
      <c r="AA39" s="12"/>
    </row>
    <row r="40" spans="1:27" ht="14.25" thickBot="1" x14ac:dyDescent="0.35">
      <c r="A40" s="169" t="s">
        <v>41</v>
      </c>
      <c r="B40" s="170"/>
      <c r="C40" s="44">
        <f>IF(OR(ISTEXT(D36)),"Error in C12 or C15",(D36+D39))</f>
        <v>0</v>
      </c>
      <c r="D40" s="45"/>
      <c r="E40" s="44">
        <f>IF(OR(ISTEXT(F36)),"Error in C12 or C15",(F36+F39))</f>
        <v>0</v>
      </c>
      <c r="F40" s="45"/>
      <c r="G40" s="44">
        <f>IF(OR(ISTEXT(H36)),"Error in C12 or C15",(H36+H39))</f>
        <v>0</v>
      </c>
      <c r="H40" s="45"/>
      <c r="I40" s="44">
        <f>IF(OR(ISTEXT(J36)),"Error in C12 or C15",(J36+J39))</f>
        <v>0</v>
      </c>
      <c r="J40" s="45"/>
      <c r="K40" s="44">
        <f>IF(OR(ISTEXT(L36)),"Error in C12 or C15",(L36+L39))</f>
        <v>0</v>
      </c>
      <c r="L40" s="45"/>
      <c r="M40" s="44">
        <f>IF(OR(ISTEXT(N36)),"Error in C12 or C15",(N36+N39))</f>
        <v>0</v>
      </c>
      <c r="N40" s="45"/>
      <c r="O40" s="44">
        <f>IF(OR(ISTEXT(P36)),"Error in C12 or C15",(P36+P39))</f>
        <v>0</v>
      </c>
      <c r="P40" s="45"/>
      <c r="Q40" s="46">
        <f>SUM(C40:P40)</f>
        <v>0</v>
      </c>
      <c r="R40" s="47"/>
      <c r="T40" s="11" t="s">
        <v>22</v>
      </c>
      <c r="U40" s="7" t="s">
        <v>23</v>
      </c>
      <c r="V40" s="7" t="s">
        <v>24</v>
      </c>
      <c r="W40" s="7" t="s">
        <v>25</v>
      </c>
      <c r="X40" s="7" t="s">
        <v>26</v>
      </c>
      <c r="Y40" s="7" t="s">
        <v>27</v>
      </c>
      <c r="Z40" s="7" t="s">
        <v>28</v>
      </c>
      <c r="AA40" s="12" t="s">
        <v>29</v>
      </c>
    </row>
    <row r="41" spans="1:27" x14ac:dyDescent="0.3">
      <c r="A41" s="158" t="s">
        <v>21</v>
      </c>
      <c r="B41" s="159"/>
      <c r="C41" s="72"/>
      <c r="D41" s="73"/>
      <c r="E41" s="72"/>
      <c r="F41" s="73"/>
      <c r="G41" s="72"/>
      <c r="H41" s="73"/>
      <c r="I41" s="72"/>
      <c r="J41" s="73"/>
      <c r="K41" s="72"/>
      <c r="L41" s="73"/>
      <c r="M41" s="72"/>
      <c r="N41" s="73"/>
      <c r="O41" s="72"/>
      <c r="P41" s="73"/>
      <c r="Q41" s="41">
        <f>C41+E41+G41+I41+K41+M41+O41</f>
        <v>0</v>
      </c>
      <c r="R41" s="82" t="s">
        <v>39</v>
      </c>
      <c r="T41" s="11">
        <f>(IF(D41="AL",C41,0))+(IF(F41="AL",E41))+(IF(H41="AL",G41,0))+(IF(J41="AL",I41,0))+(IF(L41="AL",K41,0))+(IF(N41="AL",M41,0))+(IF(P41="AL",O41,0))</f>
        <v>0</v>
      </c>
      <c r="U41" s="7">
        <f>(IF(D41="PH",C41,0))+(IF(F41="PH",E41))+(IF(H41="PH",G41,0))+(IF(J41="PH",I41,0))+(IF(L41="PH",K41,0))+(IF(N41="PH",M41,0))+(IF(P41="PH",O41,0))</f>
        <v>0</v>
      </c>
      <c r="V41" s="7">
        <f>(IF(D41="V",C41,0))+(IF(F41="V",E41))+(IF(H41="V",G41,0))+(IF(J41="V",I41,0))+(IF(L41="V",K41,0))+(IF(N41="V",M41,0))+(IF(P41="V",O41,0))</f>
        <v>0</v>
      </c>
      <c r="W41" s="7">
        <f>(IF(D41="S",C41,0))+(IF(F41="S",E41))+(IF(H41="S",G41,0))+(IF(J41="S",I41,0))+(IF(L41="S",K41,0))+(IF(N41="S",M41,0))+(IF(P41="S",O41,0))</f>
        <v>0</v>
      </c>
      <c r="X41" s="7">
        <f>(IF(D41="SL",C41,0))+(IF(F41="SL",E41))+(IF(H41="SL",G41,0))+(IF(J41="SL",I41,0))+(IF(L41="SL",K41,0))+(IF(N41="SL",M41,0))+(IF(P41="SL",O41,0))</f>
        <v>0</v>
      </c>
      <c r="Y41" s="7">
        <f>(IF(D41="C",C41,0))+(IF(F41="C",E41))+(IF(H41="C",G41,0))+(IF(J41="C",I41,0))+(IF(L41="C",K41,0))+(IF(N41="C",M41,0))+(IF(P41="C",O41,0))</f>
        <v>0</v>
      </c>
      <c r="Z41" s="7">
        <f>(IF(D41="PB",C41,0))+(IF(F41="PB",E41))+(IF(H41="PB",G41,0))+(IF(J41="PB",I41,0))+(IF(L41="PB",K41,0))+(IF(N41="PB",M41,0))+(IF(P41="PB",O41,0))</f>
        <v>0</v>
      </c>
      <c r="AA41" s="12">
        <f>(IF(D41="O",C41,0))+(IF(F41="O",E41))+(IF(H41="O",G41,0))+(IF(J41="O",I41,0))+(IF(L41="O",K41,0))+(IF(N41="O",M41,0))+(IF(P41="O",O41,0))</f>
        <v>0</v>
      </c>
    </row>
    <row r="42" spans="1:27" ht="14.25" thickBot="1" x14ac:dyDescent="0.35">
      <c r="A42" s="158" t="s">
        <v>21</v>
      </c>
      <c r="B42" s="159"/>
      <c r="C42" s="74"/>
      <c r="D42" s="75"/>
      <c r="E42" s="74"/>
      <c r="F42" s="75"/>
      <c r="G42" s="74"/>
      <c r="H42" s="75"/>
      <c r="I42" s="74"/>
      <c r="J42" s="75"/>
      <c r="K42" s="74"/>
      <c r="L42" s="75"/>
      <c r="M42" s="74"/>
      <c r="N42" s="75"/>
      <c r="O42" s="74"/>
      <c r="P42" s="75"/>
      <c r="Q42" s="41">
        <f>C42+E42+G42+I42+K42+M42+O42</f>
        <v>0</v>
      </c>
      <c r="R42" s="82" t="s">
        <v>40</v>
      </c>
      <c r="T42" s="11">
        <f>(IF(D42="AL",C42,0))+(IF(F42="AL",E42))+(IF(H42="AL",G42,0))+(IF(J42="AL",I42,0))+(IF(L42="AL",K42,0))+(IF(N42="AL",M42,0))+(IF(P42="AL",O42,0))</f>
        <v>0</v>
      </c>
      <c r="U42" s="7">
        <f>(IF(D42="PH",C42,0))+(IF(F42="PH",E42))+(IF(H42="PH",G42,0))+(IF(J42="PH",I42,0))+(IF(L42="PH",K42,0))+(IF(N42="PH",M42,0))+(IF(P42="PH",O42,0))</f>
        <v>0</v>
      </c>
      <c r="V42" s="7">
        <f>(IF(D42="V",C42,0))+(IF(F42="V",E42))+(IF(H42="V",G42,0))+(IF(J42="V",I42,0))+(IF(L42="V",K42,0))+(IF(N42="V",M42,0))+(IF(P42="V",O42,0))</f>
        <v>0</v>
      </c>
      <c r="W42" s="7">
        <f>(IF(D42="S",C42,0))+(IF(F42="S",E42))+(IF(H42="S",G42,0))+(IF(J42="S",I42,0))+(IF(L42="S",K42,0))+(IF(N42="S",M42,0))+(IF(P42="S",O42,0))</f>
        <v>0</v>
      </c>
      <c r="X42" s="7">
        <f>(IF(D42="SL",C42,0))+(IF(F42="SL",E42))+(IF(H42="SL",G42,0))+(IF(J42="SL",I42,0))+(IF(L42="SL",K42,0))+(IF(N42="SL",M42,0))+(IF(P42="SL",O42,0))</f>
        <v>0</v>
      </c>
      <c r="Y42" s="7">
        <f>(IF(D42="C",C42,0))+(IF(F42="C",E42))+(IF(H42="C",G42,0))+(IF(J42="C",I42,0))+(IF(L42="C",K42,0))+(IF(N42="C",M42,0))+(IF(P42="C",O42,0))</f>
        <v>0</v>
      </c>
      <c r="Z42" s="7">
        <f>(IF(D42="PB",C42,0))+(IF(F42="PB",E42))+(IF(H42="PB",G42,0))+(IF(J42="PB",I42,0))+(IF(L42="PB",K42,0))+(IF(N42="PB",M42,0))+(IF(P42="PB",O42,0))</f>
        <v>0</v>
      </c>
      <c r="AA42" s="12">
        <f>(IF(D42="O",C42,0))+(IF(F42="O",E42))+(IF(H42="O",G42,0))+(IF(J42="O",I42,0))+(IF(L42="O",K42,0))+(IF(N42="O",M42,0))+(IF(P42="O",O42,0))</f>
        <v>0</v>
      </c>
    </row>
    <row r="43" spans="1:27" ht="14.25" thickBot="1" x14ac:dyDescent="0.35">
      <c r="A43" s="48"/>
      <c r="B43" s="48"/>
      <c r="C43" s="48"/>
      <c r="D43" s="48"/>
      <c r="E43" s="48"/>
      <c r="F43" s="48"/>
      <c r="G43" s="49"/>
      <c r="H43" s="48"/>
      <c r="I43" s="48"/>
      <c r="J43" s="48"/>
      <c r="K43" s="48"/>
      <c r="L43" s="48"/>
      <c r="M43" s="50"/>
      <c r="N43" s="51"/>
      <c r="O43" s="52" t="s">
        <v>42</v>
      </c>
      <c r="P43" s="53"/>
      <c r="Q43" s="83">
        <f>Q40+Q41+Q42</f>
        <v>0</v>
      </c>
      <c r="R43" s="84"/>
      <c r="S43" s="1"/>
      <c r="T43" s="11"/>
      <c r="U43" s="7"/>
      <c r="V43" s="7"/>
      <c r="W43" s="7"/>
      <c r="X43" s="7"/>
      <c r="Y43" s="7"/>
      <c r="Z43" s="7"/>
      <c r="AA43" s="12"/>
    </row>
    <row r="44" spans="1:27" s="1" customFormat="1" ht="13.5" customHeight="1" x14ac:dyDescent="0.3">
      <c r="A44" s="28"/>
      <c r="B44" s="28"/>
      <c r="C44" s="113" t="s">
        <v>0</v>
      </c>
      <c r="D44" s="114"/>
      <c r="E44" s="115">
        <f>IF('Sep-Oct'!$E$31=0,"",'Sep-Oct'!$E$31+7)</f>
        <v>42658</v>
      </c>
      <c r="F44" s="29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86"/>
      <c r="R44" s="86"/>
      <c r="S44" s="2"/>
      <c r="T44" s="11"/>
      <c r="U44" s="7"/>
      <c r="V44" s="7"/>
      <c r="W44" s="7"/>
      <c r="X44" s="7"/>
      <c r="Y44" s="7"/>
      <c r="Z44" s="7"/>
      <c r="AA44" s="12"/>
    </row>
    <row r="45" spans="1:27" x14ac:dyDescent="0.3">
      <c r="A45" s="28"/>
      <c r="B45" s="28"/>
      <c r="C45" s="113" t="s">
        <v>1</v>
      </c>
      <c r="D45" s="114"/>
      <c r="E45" s="116">
        <f>IF($E$44=0,"",$E$44+6)</f>
        <v>42664</v>
      </c>
      <c r="F45" s="30"/>
      <c r="G45" s="54" t="s">
        <v>48</v>
      </c>
      <c r="H45" s="28"/>
      <c r="I45" s="28"/>
      <c r="J45" s="28"/>
      <c r="K45" s="28"/>
      <c r="L45" s="28"/>
      <c r="M45" s="28"/>
      <c r="N45" s="28"/>
      <c r="O45" s="28"/>
      <c r="P45" s="28"/>
      <c r="Q45" s="86"/>
      <c r="R45" s="86"/>
      <c r="T45" s="11"/>
      <c r="U45" s="7"/>
      <c r="V45" s="7"/>
      <c r="W45" s="7"/>
      <c r="X45" s="7"/>
      <c r="Y45" s="7"/>
      <c r="Z45" s="7"/>
      <c r="AA45" s="12"/>
    </row>
    <row r="46" spans="1:27" x14ac:dyDescent="0.3">
      <c r="A46" s="28"/>
      <c r="B46" s="28"/>
      <c r="C46" s="107" t="s">
        <v>13</v>
      </c>
      <c r="D46" s="107"/>
      <c r="E46" s="108" t="s">
        <v>14</v>
      </c>
      <c r="F46" s="108"/>
      <c r="G46" s="106" t="s">
        <v>15</v>
      </c>
      <c r="H46" s="106"/>
      <c r="I46" s="106" t="s">
        <v>16</v>
      </c>
      <c r="J46" s="106"/>
      <c r="K46" s="106" t="s">
        <v>17</v>
      </c>
      <c r="L46" s="106"/>
      <c r="M46" s="106" t="s">
        <v>18</v>
      </c>
      <c r="N46" s="106"/>
      <c r="O46" s="106" t="s">
        <v>19</v>
      </c>
      <c r="P46" s="106"/>
      <c r="Q46" s="32"/>
      <c r="R46" s="32"/>
      <c r="T46" s="11"/>
      <c r="U46" s="7"/>
      <c r="V46" s="7"/>
      <c r="W46" s="7"/>
      <c r="X46" s="7"/>
      <c r="Y46" s="7"/>
      <c r="Z46" s="7"/>
      <c r="AA46" s="12"/>
    </row>
    <row r="47" spans="1:27" ht="14.25" thickBot="1" x14ac:dyDescent="0.35">
      <c r="A47" s="28"/>
      <c r="B47" s="28"/>
      <c r="C47" s="110">
        <f>IF($E$44=0,"",$E$44)</f>
        <v>42658</v>
      </c>
      <c r="D47" s="111"/>
      <c r="E47" s="110">
        <f>IF($E$44=0,"",$E$44+1)</f>
        <v>42659</v>
      </c>
      <c r="F47" s="111"/>
      <c r="G47" s="110">
        <f>IF($E$44=0,"",$E$44+2)</f>
        <v>42660</v>
      </c>
      <c r="H47" s="111"/>
      <c r="I47" s="110">
        <f>IF($E$44=0,"",$E$44+3)</f>
        <v>42661</v>
      </c>
      <c r="J47" s="111"/>
      <c r="K47" s="110">
        <f>IF($E$44=0,"",$E$44+4)</f>
        <v>42662</v>
      </c>
      <c r="L47" s="111"/>
      <c r="M47" s="110">
        <f>IF($E$44=0,"",$E$44+5)</f>
        <v>42663</v>
      </c>
      <c r="N47" s="111"/>
      <c r="O47" s="110">
        <f>IF($E$44=0,"",$E$44+6)</f>
        <v>42664</v>
      </c>
      <c r="P47" s="109"/>
      <c r="Q47" s="87"/>
      <c r="R47" s="87"/>
      <c r="T47" s="11"/>
      <c r="U47" s="7"/>
      <c r="V47" s="7"/>
      <c r="W47" s="7"/>
      <c r="X47" s="7"/>
      <c r="Y47" s="7"/>
      <c r="Z47" s="7"/>
      <c r="AA47" s="12"/>
    </row>
    <row r="48" spans="1:27" x14ac:dyDescent="0.3">
      <c r="A48" s="154" t="s">
        <v>2</v>
      </c>
      <c r="B48" s="171"/>
      <c r="C48" s="70"/>
      <c r="D48" s="33" t="s">
        <v>3</v>
      </c>
      <c r="E48" s="70"/>
      <c r="F48" s="34" t="s">
        <v>3</v>
      </c>
      <c r="G48" s="70"/>
      <c r="H48" s="34" t="s">
        <v>3</v>
      </c>
      <c r="I48" s="70"/>
      <c r="J48" s="34" t="s">
        <v>3</v>
      </c>
      <c r="K48" s="70"/>
      <c r="L48" s="34" t="s">
        <v>3</v>
      </c>
      <c r="M48" s="70"/>
      <c r="N48" s="34" t="s">
        <v>3</v>
      </c>
      <c r="O48" s="70"/>
      <c r="P48" s="34" t="s">
        <v>3</v>
      </c>
      <c r="Q48" s="32"/>
      <c r="R48" s="32"/>
      <c r="T48" s="11"/>
      <c r="U48" s="7"/>
      <c r="V48" s="7"/>
      <c r="W48" s="7"/>
      <c r="X48" s="7"/>
      <c r="Y48" s="7"/>
      <c r="Z48" s="7"/>
      <c r="AA48" s="12"/>
    </row>
    <row r="49" spans="1:30" ht="14.25" thickBot="1" x14ac:dyDescent="0.35">
      <c r="A49" s="152" t="s">
        <v>4</v>
      </c>
      <c r="B49" s="164"/>
      <c r="C49" s="71"/>
      <c r="D49" s="36">
        <f>IF((OR(C49="",C48="")),0,IF((C49&lt;C48),((C49-C48)*24)+24,(C49-C48)*24))</f>
        <v>0</v>
      </c>
      <c r="E49" s="71"/>
      <c r="F49" s="37">
        <f>IF((OR(E49="",E48="")),0,IF((E49&lt;E48),((E49-E48)*24)+24,(E49-E48)*24))</f>
        <v>0</v>
      </c>
      <c r="G49" s="71"/>
      <c r="H49" s="37">
        <f>IF((OR(G49="",G48="")),0,IF((G49&lt;G48),((G49-G48)*24)+24,(G49-G48)*24))</f>
        <v>0</v>
      </c>
      <c r="I49" s="71"/>
      <c r="J49" s="37">
        <f>IF((OR(I49="",I48="")),0,IF((I49&lt;I48),((I49-I48)*24)+24,(I49-I48)*24))</f>
        <v>0</v>
      </c>
      <c r="K49" s="71"/>
      <c r="L49" s="37">
        <f>IF((OR(K49="",K48="")),0,IF((K49&lt;K48),((K49-K48)*24)+24,(K49-K48)*24))</f>
        <v>0</v>
      </c>
      <c r="M49" s="71"/>
      <c r="N49" s="37">
        <f>IF((OR(M49="",M48="")),0,IF((M49&lt;M48),((M49-M48)*24)+24,(M49-M48)*24))</f>
        <v>0</v>
      </c>
      <c r="O49" s="71"/>
      <c r="P49" s="37">
        <f>IF((OR(O49="",O48="")),0,IF((O49&lt;O48),((O49-O48)*24)+24,(O49-O48)*24))</f>
        <v>0</v>
      </c>
      <c r="Q49" s="87"/>
      <c r="R49" s="87"/>
      <c r="T49" s="11"/>
      <c r="U49" s="7"/>
      <c r="V49" s="7"/>
      <c r="W49" s="7"/>
      <c r="X49" s="7"/>
      <c r="Y49" s="7"/>
      <c r="Z49" s="7"/>
      <c r="AA49" s="12"/>
    </row>
    <row r="50" spans="1:30" ht="14.25" thickBot="1" x14ac:dyDescent="0.35">
      <c r="A50" s="38"/>
      <c r="B50" s="39"/>
      <c r="C50" s="40"/>
      <c r="D50" s="41"/>
      <c r="E50" s="55"/>
      <c r="F50" s="41"/>
      <c r="G50" s="55"/>
      <c r="H50" s="41"/>
      <c r="I50" s="55"/>
      <c r="J50" s="41"/>
      <c r="K50" s="55"/>
      <c r="L50" s="41"/>
      <c r="M50" s="55"/>
      <c r="N50" s="41"/>
      <c r="O50" s="55"/>
      <c r="P50" s="41"/>
      <c r="Q50" s="32"/>
      <c r="R50" s="32"/>
      <c r="T50" s="11"/>
      <c r="U50" s="7"/>
      <c r="V50" s="7"/>
      <c r="W50" s="7"/>
      <c r="X50" s="7"/>
      <c r="Y50" s="7"/>
      <c r="Z50" s="7"/>
      <c r="AA50" s="12"/>
    </row>
    <row r="51" spans="1:30" x14ac:dyDescent="0.3">
      <c r="A51" s="154" t="s">
        <v>2</v>
      </c>
      <c r="B51" s="155"/>
      <c r="C51" s="70"/>
      <c r="D51" s="33" t="s">
        <v>3</v>
      </c>
      <c r="E51" s="70"/>
      <c r="F51" s="34" t="s">
        <v>3</v>
      </c>
      <c r="G51" s="70"/>
      <c r="H51" s="34" t="s">
        <v>3</v>
      </c>
      <c r="I51" s="70"/>
      <c r="J51" s="34" t="s">
        <v>3</v>
      </c>
      <c r="K51" s="70"/>
      <c r="L51" s="34" t="s">
        <v>3</v>
      </c>
      <c r="M51" s="70"/>
      <c r="N51" s="34" t="s">
        <v>3</v>
      </c>
      <c r="O51" s="70"/>
      <c r="P51" s="34" t="s">
        <v>3</v>
      </c>
      <c r="Q51" s="56" t="s">
        <v>3</v>
      </c>
      <c r="R51" s="43" t="s">
        <v>39</v>
      </c>
      <c r="T51" s="11"/>
      <c r="U51" s="7"/>
      <c r="V51" s="7"/>
      <c r="W51" s="7"/>
      <c r="X51" s="7"/>
      <c r="Y51" s="7"/>
      <c r="Z51" s="7"/>
      <c r="AA51" s="12"/>
    </row>
    <row r="52" spans="1:30" ht="13.5" customHeight="1" thickBot="1" x14ac:dyDescent="0.35">
      <c r="A52" s="156" t="s">
        <v>4</v>
      </c>
      <c r="B52" s="157"/>
      <c r="C52" s="71"/>
      <c r="D52" s="36">
        <f>IF((OR(C52="",C51="")),0,IF((C52&lt;C51),((C52-C51)*24)+24,(C52-C51)*24))</f>
        <v>0</v>
      </c>
      <c r="E52" s="71"/>
      <c r="F52" s="37">
        <f>IF((OR(E52="",E51="")),0,IF((E52&lt;E51),((E52-E51)*24)+24,(E52-E51)*24))</f>
        <v>0</v>
      </c>
      <c r="G52" s="71"/>
      <c r="H52" s="37">
        <f>IF((OR(G52="",G51="")),0,IF((G52&lt;G51),((G52-G51)*24)+24,(G52-G51)*24))</f>
        <v>0</v>
      </c>
      <c r="I52" s="71"/>
      <c r="J52" s="37">
        <f>IF((OR(I52="",I51="")),0,IF((I52&lt;I51),((I52-I51)*24)+24,(I52-I51)*24))</f>
        <v>0</v>
      </c>
      <c r="K52" s="71"/>
      <c r="L52" s="37">
        <f>IF((OR(K52="",K51="")),0,IF((K52&lt;K51),((K52-K51)*24)+24,(K52-K51)*24))</f>
        <v>0</v>
      </c>
      <c r="M52" s="71"/>
      <c r="N52" s="37">
        <f>IF((OR(M52="",M51="")),0,IF((M52&lt;M51),((M52-M51)*24)+24,(M52-M51)*24))</f>
        <v>0</v>
      </c>
      <c r="O52" s="71"/>
      <c r="P52" s="37">
        <f>IF((OR(O52="",O51="")),0,IF((O52&lt;O51),((O52-O51)*24)+24,(O52-O51)*24))</f>
        <v>0</v>
      </c>
      <c r="Q52" s="56" t="s">
        <v>20</v>
      </c>
      <c r="R52" s="88" t="s">
        <v>40</v>
      </c>
      <c r="T52" s="11"/>
      <c r="U52" s="7"/>
      <c r="V52" s="7"/>
      <c r="W52" s="7"/>
      <c r="X52" s="7"/>
      <c r="Y52" s="7"/>
      <c r="Z52" s="7"/>
      <c r="AA52" s="12"/>
    </row>
    <row r="53" spans="1:30" ht="14.25" thickBot="1" x14ac:dyDescent="0.35">
      <c r="A53" s="169" t="s">
        <v>5</v>
      </c>
      <c r="B53" s="170"/>
      <c r="C53" s="57">
        <f>IF(OR(ISTEXT(D49)),"Error in C12 or C15",(D49+D52))</f>
        <v>0</v>
      </c>
      <c r="D53" s="58"/>
      <c r="E53" s="59">
        <f>IF(OR(ISTEXT(F49)),"Error in C12 or C15",(F49+F52))</f>
        <v>0</v>
      </c>
      <c r="F53" s="60"/>
      <c r="G53" s="59">
        <f>IF(OR(ISTEXT(H49)),"Error in C12 or C15",(H49+H52))</f>
        <v>0</v>
      </c>
      <c r="H53" s="60"/>
      <c r="I53" s="59">
        <f>IF(OR(ISTEXT(J49)),"Error in C12 or C15",(J49+J52))</f>
        <v>0</v>
      </c>
      <c r="J53" s="60"/>
      <c r="K53" s="81">
        <f>IF(OR(ISTEXT(L49)),"Error in C12 or C15",(L49+L52))</f>
        <v>0</v>
      </c>
      <c r="L53" s="60"/>
      <c r="M53" s="59">
        <f>IF(OR(ISTEXT(N49)),"Error in C12 or C15",(N49+N52))</f>
        <v>0</v>
      </c>
      <c r="N53" s="60"/>
      <c r="O53" s="59">
        <f>IF(OR(ISTEXT(P49)),"Error in C12 or C15",(P49+P52))</f>
        <v>0</v>
      </c>
      <c r="P53" s="60"/>
      <c r="Q53" s="46">
        <f>SUM(C53:P53)</f>
        <v>0</v>
      </c>
      <c r="R53" s="47">
        <v>5</v>
      </c>
      <c r="T53" s="11" t="s">
        <v>22</v>
      </c>
      <c r="U53" s="7" t="s">
        <v>23</v>
      </c>
      <c r="V53" s="7" t="s">
        <v>24</v>
      </c>
      <c r="W53" s="7" t="s">
        <v>25</v>
      </c>
      <c r="X53" s="7" t="s">
        <v>26</v>
      </c>
      <c r="Y53" s="7" t="s">
        <v>27</v>
      </c>
      <c r="Z53" s="7" t="s">
        <v>28</v>
      </c>
      <c r="AA53" s="12" t="s">
        <v>29</v>
      </c>
    </row>
    <row r="54" spans="1:30" x14ac:dyDescent="0.3">
      <c r="A54" s="158" t="s">
        <v>21</v>
      </c>
      <c r="B54" s="172"/>
      <c r="C54" s="72"/>
      <c r="D54" s="73"/>
      <c r="E54" s="72"/>
      <c r="F54" s="73"/>
      <c r="G54" s="72"/>
      <c r="H54" s="73"/>
      <c r="I54" s="72"/>
      <c r="J54" s="73"/>
      <c r="K54" s="72"/>
      <c r="L54" s="73"/>
      <c r="M54" s="72"/>
      <c r="N54" s="73"/>
      <c r="O54" s="72"/>
      <c r="P54" s="73"/>
      <c r="Q54" s="41">
        <f>C54+E54+G54+I54+K54+M54+O54</f>
        <v>0</v>
      </c>
      <c r="R54" s="82" t="s">
        <v>39</v>
      </c>
      <c r="T54" s="11">
        <f>(IF(D54="AL",C54,0))+(IF(F54="AL",E54))+(IF(H54="AL",G54,0))+(IF(J54="AL",I54,0))+(IF(L54="AL",K54,0))+(IF(N54="AL",M54,0))+(IF(P54="AL",O54,0))</f>
        <v>0</v>
      </c>
      <c r="U54" s="7">
        <f>(IF(D54="PH",C54,0))+(IF(F54="PH",E54))+(IF(H54="PH",G54,0))+(IF(J54="PH",I54,0))+(IF(L54="PH",K54,0))+(IF(N54="PH",M54,0))+(IF(P54="PH",O54,0))</f>
        <v>0</v>
      </c>
      <c r="V54" s="7">
        <f>(IF(D54="V",C54,0))+(IF(F54="V",E54))+(IF(H54="V",G54,0))+(IF(J54="V",I54,0))+(IF(L54="V",K54,0))+(IF(N54="V",M54,0))+(IF(P54="V",O54,0))</f>
        <v>0</v>
      </c>
      <c r="W54" s="7">
        <f>(IF(D54="S",C54,0))+(IF(F54="S",E54))+(IF(H54="S",G54,0))+(IF(J54="S",I54,0))+(IF(L54="S",K54,0))+(IF(N54="S",M54,0))+(IF(P54="S",O54,0))</f>
        <v>0</v>
      </c>
      <c r="X54" s="7">
        <f>(IF(D54="SL",C54,0))+(IF(F54="SL",E54))+(IF(H54="SL",G54,0))+(IF(J54="SL",I54,0))+(IF(L54="SL",K54,0))+(IF(N54="SL",M54,0))+(IF(P54="SL",O54,0))</f>
        <v>0</v>
      </c>
      <c r="Y54" s="7">
        <f>(IF(D54="C",C54,0))+(IF(F54="C",E54))+(IF(H54="C",G54,0))+(IF(J54="C",I54,0))+(IF(L54="C",K54,0))+(IF(N54="C",M54,0))+(IF(P54="C",O54,0))</f>
        <v>0</v>
      </c>
      <c r="Z54" s="7">
        <f>(IF(D54="PB",C54,0))+(IF(F54="PB",E54))+(IF(H54="PB",G54,0))+(IF(J54="PB",I54,0))+(IF(L54="PB",K54,0))+(IF(N54="PB",M54,0))+(IF(P54="PB",O54,0))</f>
        <v>0</v>
      </c>
      <c r="AA54" s="12">
        <f>(IF(D54="O",C54,0))+(IF(F54="O",E54))+(IF(H54="O",G54,0))+(IF(J54="O",I54,0))+(IF(L54="O",K54,0))+(IF(N54="O",M54,0))+(IF(P54="O",O54,0))</f>
        <v>0</v>
      </c>
    </row>
    <row r="55" spans="1:30" ht="14.25" thickBot="1" x14ac:dyDescent="0.35">
      <c r="A55" s="158" t="s">
        <v>21</v>
      </c>
      <c r="B55" s="172"/>
      <c r="C55" s="74"/>
      <c r="D55" s="75"/>
      <c r="E55" s="74"/>
      <c r="F55" s="75"/>
      <c r="G55" s="74"/>
      <c r="H55" s="75"/>
      <c r="I55" s="74"/>
      <c r="J55" s="75"/>
      <c r="K55" s="74"/>
      <c r="L55" s="75"/>
      <c r="M55" s="74"/>
      <c r="N55" s="75"/>
      <c r="O55" s="74"/>
      <c r="P55" s="75"/>
      <c r="Q55" s="41">
        <f>C55+E55+G55+I55+K55+M55+O55</f>
        <v>0</v>
      </c>
      <c r="R55" s="82" t="s">
        <v>40</v>
      </c>
      <c r="T55" s="11">
        <f>(IF(D55="AL",C55,0))+(IF(F55="AL",E55))+(IF(H55="AL",G55,0))+(IF(J55="AL",I55,0))+(IF(L55="AL",K55,0))+(IF(N55="AL",M55,0))+(IF(P55="AL",O55,0))</f>
        <v>0</v>
      </c>
      <c r="U55" s="7">
        <f>(IF(D55="PH",C55,0))+(IF(F55="PH",E55))+(IF(H55="PH",G55,0))+(IF(J55="PH",I55,0))+(IF(L55="PH",K55,0))+(IF(N55="PH",M55,0))+(IF(P55="PH",O55,0))</f>
        <v>0</v>
      </c>
      <c r="V55" s="7">
        <f>(IF(D55="V",C55,0))+(IF(F55="V",E55))+(IF(H55="V",G55,0))+(IF(J55="V",I55,0))+(IF(L55="V",K55,0))+(IF(N55="V",M55,0))+(IF(P55="V",O55,0))</f>
        <v>0</v>
      </c>
      <c r="W55" s="7">
        <f>(IF(D55="S",C55,0))+(IF(F55="S",E55))+(IF(H55="S",G55,0))+(IF(J55="S",I55,0))+(IF(L55="S",K55,0))+(IF(N55="S",M55,0))+(IF(P55="S",O55,0))</f>
        <v>0</v>
      </c>
      <c r="X55" s="7">
        <f>(IF(D55="SL",C55,0))+(IF(F55="SL",E55))+(IF(H55="SL",G55,0))+(IF(J55="SL",I55,0))+(IF(L55="SL",K55,0))+(IF(N55="SL",M55,0))+(IF(P55="SL",O55,0))</f>
        <v>0</v>
      </c>
      <c r="Y55" s="7">
        <f>(IF(D55="C",C55,0))+(IF(F55="C",E55))+(IF(H55="C",G55,0))+(IF(J55="C",I55,0))+(IF(L55="C",K55,0))+(IF(N55="C",M55,0))+(IF(P55="C",O55,0))</f>
        <v>0</v>
      </c>
      <c r="Z55" s="7">
        <f>(IF(D55="PB",C55,0))+(IF(F55="PB",E55))+(IF(H55="PB",G55,0))+(IF(J55="PB",I55,0))+(IF(L55="PB",K55,0))+(IF(N55="PB",M55,0))+(IF(P55="PB",O55,0))</f>
        <v>0</v>
      </c>
      <c r="AA55" s="12">
        <f>(IF(D55="O",C55,0))+(IF(F55="O",E55))+(IF(H55="O",G55,0))+(IF(J55="O",I55,0))+(IF(L55="O",K55,0))+(IF(N55="O",M55,0))+(IF(P55="O",O55,0))</f>
        <v>0</v>
      </c>
    </row>
    <row r="56" spans="1:30" ht="14.25" thickBot="1" x14ac:dyDescent="0.35">
      <c r="A56" s="48"/>
      <c r="B56" s="48"/>
      <c r="C56" s="48"/>
      <c r="D56" s="48"/>
      <c r="E56" s="48"/>
      <c r="F56" s="48"/>
      <c r="G56" s="49"/>
      <c r="H56" s="48"/>
      <c r="I56" s="48"/>
      <c r="J56" s="48"/>
      <c r="K56" s="48"/>
      <c r="L56" s="48"/>
      <c r="M56" s="50"/>
      <c r="N56" s="51"/>
      <c r="O56" s="52" t="s">
        <v>42</v>
      </c>
      <c r="P56" s="53"/>
      <c r="Q56" s="83">
        <f>Q53+Q54+Q55</f>
        <v>0</v>
      </c>
      <c r="R56" s="84"/>
      <c r="S56" s="1"/>
      <c r="T56" s="11"/>
      <c r="U56" s="7"/>
      <c r="V56" s="7"/>
      <c r="W56" s="7"/>
      <c r="X56" s="18"/>
      <c r="Y56" s="136"/>
      <c r="Z56" s="7"/>
      <c r="AA56" s="12"/>
    </row>
    <row r="57" spans="1:30" s="1" customFormat="1" ht="14.25" customHeight="1" thickBot="1" x14ac:dyDescent="0.35">
      <c r="A57" s="62"/>
      <c r="B57" s="62"/>
      <c r="C57" s="63"/>
      <c r="D57" s="64"/>
      <c r="E57" s="63"/>
      <c r="F57" s="64"/>
      <c r="G57" s="63"/>
      <c r="H57" s="64"/>
      <c r="I57" s="63"/>
      <c r="J57" s="64"/>
      <c r="K57" s="63"/>
      <c r="L57" s="64"/>
      <c r="M57" s="63"/>
      <c r="N57" s="64"/>
      <c r="O57" s="63"/>
      <c r="P57" s="64"/>
      <c r="Q57" s="87"/>
      <c r="R57" s="87"/>
      <c r="S57" s="3"/>
      <c r="T57" s="11"/>
      <c r="U57" s="6"/>
      <c r="V57" s="7"/>
      <c r="W57" s="7"/>
      <c r="X57" s="7"/>
      <c r="Y57" s="136"/>
      <c r="Z57" s="7"/>
      <c r="AA57" s="12"/>
      <c r="AB57" s="2"/>
      <c r="AC57" s="2"/>
      <c r="AD57" s="2"/>
    </row>
    <row r="58" spans="1:30" s="3" customFormat="1" x14ac:dyDescent="0.3">
      <c r="A58" s="26"/>
      <c r="B58" s="65"/>
      <c r="C58" s="175" t="s">
        <v>7</v>
      </c>
      <c r="D58" s="176"/>
      <c r="E58" s="176"/>
      <c r="F58" s="100"/>
      <c r="G58" s="100"/>
      <c r="H58" s="100"/>
      <c r="I58" s="176" t="s">
        <v>8</v>
      </c>
      <c r="J58" s="176"/>
      <c r="K58" s="101" t="s">
        <v>30</v>
      </c>
      <c r="L58" s="100"/>
      <c r="M58" s="101" t="s">
        <v>52</v>
      </c>
      <c r="N58" s="101"/>
      <c r="O58" s="102" t="s">
        <v>51</v>
      </c>
      <c r="P58" s="26"/>
      <c r="Q58" s="85"/>
      <c r="R58" s="89"/>
      <c r="S58" s="2"/>
      <c r="T58" s="11"/>
      <c r="U58" s="7"/>
      <c r="V58" s="7"/>
      <c r="W58" s="7"/>
      <c r="X58" s="7"/>
      <c r="Y58" s="7"/>
      <c r="Z58" s="7"/>
      <c r="AA58" s="12"/>
      <c r="AB58" s="2"/>
      <c r="AC58" s="2"/>
      <c r="AD58" s="2"/>
    </row>
    <row r="59" spans="1:30" x14ac:dyDescent="0.3">
      <c r="A59" s="26"/>
      <c r="B59" s="65"/>
      <c r="C59" s="103"/>
      <c r="D59" s="65"/>
      <c r="E59" s="66" t="s">
        <v>34</v>
      </c>
      <c r="F59" s="98">
        <f>'Aug-Sep'!F62</f>
        <v>0</v>
      </c>
      <c r="G59" s="65"/>
      <c r="H59" s="65"/>
      <c r="I59" s="65"/>
      <c r="J59" s="66" t="s">
        <v>9</v>
      </c>
      <c r="K59" s="65">
        <f>T60</f>
        <v>0</v>
      </c>
      <c r="L59" s="65"/>
      <c r="M59" s="67">
        <f>K59/7.5</f>
        <v>0</v>
      </c>
      <c r="N59" s="65"/>
      <c r="O59" s="104">
        <f>K59/7</f>
        <v>0</v>
      </c>
      <c r="P59" s="26"/>
      <c r="Q59" s="85"/>
      <c r="R59" s="85"/>
      <c r="T59" s="11"/>
      <c r="U59" s="7"/>
      <c r="V59" s="7"/>
      <c r="W59" s="7"/>
      <c r="X59" s="7"/>
      <c r="Y59" s="7"/>
      <c r="Z59" s="7"/>
      <c r="AA59" s="12"/>
    </row>
    <row r="60" spans="1:30" x14ac:dyDescent="0.3">
      <c r="A60" s="26"/>
      <c r="B60" s="65"/>
      <c r="C60" s="103"/>
      <c r="D60" s="65"/>
      <c r="E60" s="66" t="s">
        <v>35</v>
      </c>
      <c r="F60" s="99">
        <f>SUM(R56,R43,R30,R17)</f>
        <v>0</v>
      </c>
      <c r="G60" s="65"/>
      <c r="H60" s="65"/>
      <c r="I60" s="65"/>
      <c r="J60" s="66" t="s">
        <v>10</v>
      </c>
      <c r="K60" s="65">
        <f>U60</f>
        <v>0</v>
      </c>
      <c r="L60" s="65"/>
      <c r="M60" s="67">
        <f t="shared" ref="M60:M64" si="1">K60/7.5</f>
        <v>0</v>
      </c>
      <c r="N60" s="65"/>
      <c r="O60" s="104">
        <f t="shared" ref="O60:O64" si="2">K60/7</f>
        <v>0</v>
      </c>
      <c r="P60" s="26"/>
      <c r="Q60" s="85"/>
      <c r="R60" s="85"/>
      <c r="T60" s="11">
        <f>SUM(T15,T16,T28,T29,T41,T42,T54,T55)</f>
        <v>0</v>
      </c>
      <c r="U60" s="11">
        <f t="shared" ref="U60:AA60" si="3">SUM(U15,U16,U28,U29,U41,U42,U54,U55)</f>
        <v>0</v>
      </c>
      <c r="V60" s="11">
        <f>SUM(V15,V16,V28,V29,V41,V42,V54,V55)</f>
        <v>0</v>
      </c>
      <c r="W60" s="11">
        <f>SUM(W15,W16,W28,W29,W41,W42,W54,W55)</f>
        <v>0</v>
      </c>
      <c r="X60" s="11">
        <f t="shared" si="3"/>
        <v>0</v>
      </c>
      <c r="Y60" s="11">
        <f t="shared" si="3"/>
        <v>0</v>
      </c>
      <c r="Z60" s="11">
        <f t="shared" si="3"/>
        <v>0</v>
      </c>
      <c r="AA60" s="11">
        <f t="shared" si="3"/>
        <v>0</v>
      </c>
    </row>
    <row r="61" spans="1:30" x14ac:dyDescent="0.3">
      <c r="A61" s="26"/>
      <c r="B61" s="65"/>
      <c r="C61" s="103"/>
      <c r="D61" s="65"/>
      <c r="E61" s="66" t="s">
        <v>54</v>
      </c>
      <c r="F61" s="98">
        <f>+Y60</f>
        <v>0</v>
      </c>
      <c r="G61" s="65"/>
      <c r="H61" s="65"/>
      <c r="I61" s="65"/>
      <c r="J61" s="66" t="s">
        <v>33</v>
      </c>
      <c r="K61" s="65">
        <f>V60</f>
        <v>0</v>
      </c>
      <c r="L61" s="65"/>
      <c r="M61" s="67">
        <f t="shared" si="1"/>
        <v>0</v>
      </c>
      <c r="N61" s="65"/>
      <c r="O61" s="104">
        <f t="shared" si="2"/>
        <v>0</v>
      </c>
      <c r="P61" s="26"/>
      <c r="Q61" s="85"/>
      <c r="R61" s="85"/>
      <c r="T61" s="15"/>
      <c r="U61" s="16"/>
      <c r="V61" s="16"/>
      <c r="W61" s="16"/>
      <c r="X61" s="16"/>
      <c r="Y61" s="16"/>
      <c r="Z61" s="16"/>
      <c r="AA61" s="17"/>
    </row>
    <row r="62" spans="1:30" x14ac:dyDescent="0.3">
      <c r="A62" s="26"/>
      <c r="B62" s="65"/>
      <c r="C62" s="103"/>
      <c r="D62" s="65"/>
      <c r="E62" s="66" t="s">
        <v>36</v>
      </c>
      <c r="F62" s="99">
        <f>F59+F60-F61</f>
        <v>0</v>
      </c>
      <c r="G62" s="65"/>
      <c r="H62" s="65"/>
      <c r="I62" s="65"/>
      <c r="J62" s="66" t="s">
        <v>32</v>
      </c>
      <c r="K62" s="65">
        <f>W60+X60</f>
        <v>0</v>
      </c>
      <c r="L62" s="65"/>
      <c r="M62" s="67">
        <f t="shared" si="1"/>
        <v>0</v>
      </c>
      <c r="N62" s="65"/>
      <c r="O62" s="104">
        <f t="shared" si="2"/>
        <v>0</v>
      </c>
      <c r="P62" s="26"/>
      <c r="Q62" s="85"/>
      <c r="R62" s="85"/>
      <c r="T62" s="5"/>
      <c r="U62" s="5"/>
      <c r="V62" s="5"/>
      <c r="W62" s="5"/>
      <c r="X62" s="5"/>
      <c r="Y62" s="5"/>
      <c r="Z62" s="5"/>
      <c r="AA62" s="5"/>
    </row>
    <row r="63" spans="1:30" x14ac:dyDescent="0.3">
      <c r="A63" s="26"/>
      <c r="B63" s="65"/>
      <c r="C63" s="103"/>
      <c r="D63" s="65"/>
      <c r="E63" s="65"/>
      <c r="F63" s="65"/>
      <c r="G63" s="65"/>
      <c r="H63" s="65"/>
      <c r="I63" s="65"/>
      <c r="J63" s="66" t="s">
        <v>31</v>
      </c>
      <c r="K63" s="65">
        <f>Z60</f>
        <v>0</v>
      </c>
      <c r="L63" s="65"/>
      <c r="M63" s="67">
        <f t="shared" si="1"/>
        <v>0</v>
      </c>
      <c r="N63" s="65"/>
      <c r="O63" s="104">
        <f t="shared" si="2"/>
        <v>0</v>
      </c>
      <c r="P63" s="26"/>
      <c r="Q63" s="85"/>
      <c r="R63" s="85"/>
      <c r="T63" s="5"/>
      <c r="U63" s="5"/>
      <c r="V63" s="5"/>
      <c r="W63" s="5"/>
      <c r="X63" s="5"/>
      <c r="Y63" s="5"/>
      <c r="Z63" s="5"/>
      <c r="AA63" s="5"/>
    </row>
    <row r="64" spans="1:30" ht="14.25" thickBot="1" x14ac:dyDescent="0.35">
      <c r="A64" s="26"/>
      <c r="B64" s="65"/>
      <c r="C64" s="92"/>
      <c r="D64" s="93"/>
      <c r="E64" s="93"/>
      <c r="F64" s="93"/>
      <c r="G64" s="93"/>
      <c r="H64" s="93"/>
      <c r="I64" s="93"/>
      <c r="J64" s="94" t="s">
        <v>11</v>
      </c>
      <c r="K64" s="93">
        <f>AA60</f>
        <v>0</v>
      </c>
      <c r="L64" s="93"/>
      <c r="M64" s="95">
        <f t="shared" si="1"/>
        <v>0</v>
      </c>
      <c r="N64" s="93"/>
      <c r="O64" s="105">
        <f t="shared" si="2"/>
        <v>0</v>
      </c>
      <c r="P64" s="26"/>
      <c r="Q64" s="85"/>
      <c r="R64" s="85"/>
      <c r="T64" s="5"/>
      <c r="U64" s="5"/>
      <c r="V64" s="5"/>
      <c r="W64" s="5"/>
      <c r="X64" s="5"/>
      <c r="Y64" s="5"/>
      <c r="Z64" s="5"/>
      <c r="AA64" s="5"/>
    </row>
    <row r="65" spans="1:30" x14ac:dyDescent="0.3">
      <c r="A65" s="26"/>
      <c r="B65" s="65"/>
      <c r="C65" s="65"/>
      <c r="D65" s="65"/>
      <c r="E65" s="65"/>
      <c r="F65" s="65"/>
      <c r="G65" s="65"/>
      <c r="H65" s="65"/>
      <c r="I65" s="65"/>
      <c r="J65" s="66"/>
      <c r="K65" s="65"/>
      <c r="L65" s="65"/>
      <c r="M65" s="67"/>
      <c r="N65" s="65"/>
      <c r="O65" s="67"/>
      <c r="P65" s="26"/>
      <c r="Q65" s="85"/>
      <c r="R65" s="85"/>
      <c r="T65" s="5"/>
      <c r="U65" s="5"/>
      <c r="V65" s="5"/>
      <c r="W65" s="5"/>
      <c r="X65" s="5"/>
      <c r="Y65" s="5"/>
      <c r="Z65" s="5"/>
      <c r="AA65" s="5"/>
    </row>
    <row r="66" spans="1:30" ht="14.25" thickBot="1" x14ac:dyDescent="0.35">
      <c r="A66" s="26"/>
      <c r="B66" s="65"/>
      <c r="C66" s="69" t="s">
        <v>49</v>
      </c>
      <c r="D66" s="65"/>
      <c r="E66" s="65"/>
      <c r="F66" s="65"/>
      <c r="G66" s="65"/>
      <c r="H66" s="65"/>
      <c r="I66" s="65"/>
      <c r="J66" s="66"/>
      <c r="K66" s="65"/>
      <c r="L66" s="65"/>
      <c r="M66" s="67"/>
      <c r="N66" s="65"/>
      <c r="O66" s="65"/>
      <c r="P66" s="26"/>
      <c r="Q66" s="85"/>
      <c r="R66" s="85"/>
      <c r="T66" s="5"/>
      <c r="U66" s="5"/>
      <c r="V66" s="5"/>
      <c r="W66" s="5"/>
      <c r="X66" s="5"/>
      <c r="Y66" s="5"/>
      <c r="Z66" s="5"/>
      <c r="AA66" s="5"/>
    </row>
    <row r="67" spans="1:30" ht="69" customHeight="1" thickBot="1" x14ac:dyDescent="0.35">
      <c r="A67" s="26"/>
      <c r="B67" s="65"/>
      <c r="C67" s="160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2"/>
      <c r="P67" s="26"/>
      <c r="Q67" s="85"/>
      <c r="R67" s="85"/>
      <c r="T67" s="5"/>
      <c r="U67" s="5"/>
      <c r="V67" s="5"/>
      <c r="W67" s="5"/>
      <c r="X67" s="5"/>
      <c r="Y67" s="5"/>
      <c r="Z67" s="5"/>
      <c r="AA67" s="5"/>
    </row>
    <row r="68" spans="1:30" x14ac:dyDescent="0.3">
      <c r="A68" s="26"/>
      <c r="B68" s="26"/>
      <c r="C68" s="26"/>
      <c r="I68" s="65"/>
      <c r="J68" s="26"/>
      <c r="K68" s="26"/>
      <c r="L68" s="26"/>
      <c r="M68" s="26"/>
      <c r="N68" s="26"/>
      <c r="O68" s="26"/>
      <c r="P68" s="26"/>
      <c r="Q68" s="85"/>
      <c r="R68" s="85"/>
      <c r="T68" s="5"/>
      <c r="U68" s="5"/>
      <c r="V68" s="5"/>
      <c r="W68" s="5"/>
      <c r="X68" s="5"/>
      <c r="Y68" s="5"/>
      <c r="Z68" s="5"/>
      <c r="AA68" s="5"/>
    </row>
    <row r="69" spans="1:30" x14ac:dyDescent="0.3">
      <c r="A69" s="26"/>
      <c r="D69" s="27" t="s">
        <v>65</v>
      </c>
      <c r="E69" s="68"/>
      <c r="F69" s="68"/>
      <c r="G69" s="68"/>
      <c r="H69" s="68"/>
      <c r="K69" s="27" t="s">
        <v>12</v>
      </c>
      <c r="L69" s="68"/>
      <c r="M69" s="68"/>
      <c r="N69" s="68"/>
      <c r="O69" s="68"/>
      <c r="P69" s="68"/>
      <c r="Q69" s="85"/>
      <c r="R69" s="85"/>
      <c r="T69" s="5"/>
      <c r="U69" s="5"/>
      <c r="V69" s="5"/>
      <c r="W69" s="5"/>
      <c r="X69" s="5"/>
      <c r="Y69" s="5"/>
      <c r="Z69" s="5"/>
      <c r="AA69" s="5"/>
    </row>
    <row r="70" spans="1:30" x14ac:dyDescent="0.3">
      <c r="A70" s="26"/>
      <c r="B70" s="65"/>
      <c r="C70" s="65"/>
      <c r="D70" s="65"/>
      <c r="E70" s="65"/>
      <c r="F70" s="65"/>
      <c r="G70" s="65"/>
      <c r="H70" s="65"/>
      <c r="I70" s="65"/>
      <c r="J70" s="66"/>
      <c r="K70" s="65"/>
      <c r="L70" s="65"/>
      <c r="M70" s="67"/>
      <c r="N70" s="65"/>
      <c r="O70" s="65"/>
      <c r="P70" s="26"/>
      <c r="Q70" s="85"/>
      <c r="R70" s="85"/>
      <c r="T70" s="5"/>
      <c r="U70" s="5"/>
      <c r="V70" s="5"/>
      <c r="W70" s="5"/>
      <c r="X70" s="5"/>
      <c r="Y70" s="5"/>
      <c r="Z70" s="5"/>
      <c r="AA70" s="5"/>
      <c r="AB70" s="133"/>
      <c r="AC70" s="133"/>
      <c r="AD70" s="134"/>
    </row>
    <row r="71" spans="1:30" x14ac:dyDescent="0.3">
      <c r="T71" s="5"/>
      <c r="U71" s="5"/>
      <c r="V71" s="5"/>
      <c r="W71" s="5"/>
      <c r="X71" s="5"/>
      <c r="Y71" s="5"/>
      <c r="Z71" s="5"/>
      <c r="AA71" s="5"/>
      <c r="AB71" s="3"/>
      <c r="AC71" s="3"/>
      <c r="AD71" s="3"/>
    </row>
  </sheetData>
  <sheetProtection algorithmName="SHA-512" hashValue="NXCqLVJ/diS7/YVjoanRsrKv6cj8je8q0C3vAVsnLemXd3AG4qp+oeqHUev0jLDq+bQRZCFvVhy2giYI6mIxzw==" saltValue="MuxxhdQn6FPj+ChwmqPtNg==" spinCount="100000" sheet="1" objects="1" scenarios="1" selectLockedCells="1"/>
  <mergeCells count="36">
    <mergeCell ref="C58:E58"/>
    <mergeCell ref="I58:J58"/>
    <mergeCell ref="C67:O67"/>
    <mergeCell ref="A25:B25"/>
    <mergeCell ref="A26:B26"/>
    <mergeCell ref="A27:B27"/>
    <mergeCell ref="A28:B28"/>
    <mergeCell ref="A29:B29"/>
    <mergeCell ref="A1:R1"/>
    <mergeCell ref="A2:R2"/>
    <mergeCell ref="B3:F3"/>
    <mergeCell ref="A22:B22"/>
    <mergeCell ref="A23:B23"/>
    <mergeCell ref="A16:B16"/>
    <mergeCell ref="A9:B9"/>
    <mergeCell ref="A10:B10"/>
    <mergeCell ref="A12:B12"/>
    <mergeCell ref="A13:B13"/>
    <mergeCell ref="A14:B14"/>
    <mergeCell ref="A15:B15"/>
    <mergeCell ref="T1:AA1"/>
    <mergeCell ref="AB7:AC7"/>
    <mergeCell ref="A36:B36"/>
    <mergeCell ref="A35:B35"/>
    <mergeCell ref="A55:B55"/>
    <mergeCell ref="A38:B38"/>
    <mergeCell ref="A39:B39"/>
    <mergeCell ref="A40:B40"/>
    <mergeCell ref="A41:B41"/>
    <mergeCell ref="A42:B42"/>
    <mergeCell ref="A48:B48"/>
    <mergeCell ref="A49:B49"/>
    <mergeCell ref="A51:B51"/>
    <mergeCell ref="A52:B52"/>
    <mergeCell ref="A53:B53"/>
    <mergeCell ref="A54:B54"/>
  </mergeCells>
  <dataValidations count="3">
    <dataValidation type="list" allowBlank="1" showInputMessage="1" showErrorMessage="1" errorTitle="PTO optoins" error="Please select from available paid time off options." sqref="P15:P16 H15:H16 J15:J16 L15:L16 N15:N16 D15:D16 F15:F16 P28:P29 H28:H29 J28:J29 L28:L29 N28:N29 D28:D29 F28:F29 P41:P42 H41:H42 J41:J42 L41:L42 N41:N42 D41:D42 F41:F42 P54:P55 H54:H55 J54:J55 L54:L55 N54:N55 D54:D55 F54:F55">
      <formula1>$Y$3:$Y$12</formula1>
    </dataValidation>
    <dataValidation type="list" allowBlank="1" showInputMessage="1" showErrorMessage="1" errorTitle="PTO options" error="Please select from drop-down options" sqref="Y56:Y57">
      <formula1>$Y$17:$Y$25</formula1>
    </dataValidation>
    <dataValidation type="list" allowBlank="1" showInputMessage="1" showErrorMessage="1" errorTitle="PTO options" error="Please select from drop-down options" sqref="Y3:Y12">
      <formula1>$Y$3:$Y$12</formula1>
    </dataValidation>
  </dataValidations>
  <pageMargins left="0" right="0" top="0" bottom="0" header="0.3" footer="0.3"/>
  <pageSetup scale="77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71"/>
  <sheetViews>
    <sheetView topLeftCell="A28" workbookViewId="0">
      <selection activeCell="C48" sqref="C48"/>
    </sheetView>
  </sheetViews>
  <sheetFormatPr defaultRowHeight="13.5" x14ac:dyDescent="0.3"/>
  <cols>
    <col min="1" max="1" width="9" style="2" customWidth="1"/>
    <col min="2" max="2" width="2.7109375" style="2" customWidth="1"/>
    <col min="3" max="3" width="9.5703125" style="2" customWidth="1"/>
    <col min="4" max="4" width="5.7109375" style="2" customWidth="1"/>
    <col min="5" max="5" width="11" style="2" customWidth="1"/>
    <col min="6" max="6" width="5.7109375" style="2" customWidth="1"/>
    <col min="7" max="7" width="9.85546875" style="2" customWidth="1"/>
    <col min="8" max="8" width="5.7109375" style="2" customWidth="1"/>
    <col min="9" max="9" width="9.28515625" style="2" bestFit="1" customWidth="1"/>
    <col min="10" max="10" width="5.7109375" style="2" customWidth="1"/>
    <col min="11" max="11" width="9.28515625" style="2" bestFit="1" customWidth="1"/>
    <col min="12" max="12" width="5.7109375" style="2" customWidth="1"/>
    <col min="13" max="13" width="9.28515625" style="2" bestFit="1" customWidth="1"/>
    <col min="14" max="14" width="5.7109375" style="2" customWidth="1"/>
    <col min="15" max="15" width="10" style="2" customWidth="1"/>
    <col min="16" max="16" width="5.7109375" style="2" customWidth="1"/>
    <col min="17" max="17" width="6" style="90" bestFit="1" customWidth="1"/>
    <col min="18" max="18" width="8.140625" style="90" customWidth="1"/>
    <col min="19" max="19" width="9.140625" style="2" hidden="1" customWidth="1"/>
    <col min="20" max="20" width="7.28515625" style="4" hidden="1" customWidth="1"/>
    <col min="21" max="27" width="9.140625" style="4" hidden="1" customWidth="1"/>
    <col min="28" max="29" width="9.140625" style="2" hidden="1" customWidth="1"/>
    <col min="30" max="30" width="7" style="2" hidden="1" customWidth="1"/>
    <col min="31" max="31" width="9.140625" style="2" customWidth="1"/>
    <col min="32" max="16384" width="9.140625" style="2"/>
  </cols>
  <sheetData>
    <row r="1" spans="1:30" ht="16.5" x14ac:dyDescent="0.3">
      <c r="A1" s="163" t="s">
        <v>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3"/>
      <c r="T1" s="166" t="s">
        <v>37</v>
      </c>
      <c r="U1" s="167"/>
      <c r="V1" s="167"/>
      <c r="W1" s="167"/>
      <c r="X1" s="167"/>
      <c r="Y1" s="167"/>
      <c r="Z1" s="167"/>
      <c r="AA1" s="168"/>
    </row>
    <row r="2" spans="1:30" ht="17.25" customHeight="1" thickBot="1" x14ac:dyDescent="0.35">
      <c r="A2" s="165" t="s">
        <v>53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T2" s="8"/>
      <c r="U2" s="9"/>
      <c r="V2" s="9"/>
      <c r="W2" s="9"/>
      <c r="X2" s="9"/>
      <c r="Y2" s="9"/>
      <c r="Z2" s="9"/>
      <c r="AA2" s="10"/>
    </row>
    <row r="3" spans="1:30" ht="16.5" customHeight="1" thickBot="1" x14ac:dyDescent="0.35">
      <c r="A3" s="27" t="s">
        <v>6</v>
      </c>
      <c r="B3" s="180" t="str">
        <f>'Sep-Oct'!B3:F3</f>
        <v>ENTER YOUR NAME HERE</v>
      </c>
      <c r="C3" s="181"/>
      <c r="D3" s="181"/>
      <c r="E3" s="181"/>
      <c r="F3" s="182"/>
      <c r="G3" s="26"/>
      <c r="H3" s="26"/>
      <c r="I3" s="26"/>
      <c r="J3" s="26"/>
      <c r="K3" s="26"/>
      <c r="L3" s="26"/>
      <c r="M3" s="117" t="s">
        <v>79</v>
      </c>
      <c r="N3" s="26"/>
      <c r="O3" s="26"/>
      <c r="P3" s="26"/>
      <c r="Q3" s="85"/>
      <c r="R3" s="85"/>
      <c r="T3" s="11"/>
      <c r="U3" s="7"/>
      <c r="V3" s="7"/>
      <c r="W3" s="7"/>
      <c r="X3" s="18" t="s">
        <v>38</v>
      </c>
      <c r="Y3" s="136" t="s">
        <v>22</v>
      </c>
      <c r="Z3" s="7"/>
      <c r="AA3" s="12"/>
    </row>
    <row r="4" spans="1:30" x14ac:dyDescent="0.3">
      <c r="A4" s="28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85"/>
      <c r="R4" s="85"/>
      <c r="T4" s="11"/>
      <c r="U4" s="7"/>
      <c r="V4" s="7"/>
      <c r="W4" s="7"/>
      <c r="X4" s="18"/>
      <c r="Y4" s="136" t="s">
        <v>23</v>
      </c>
      <c r="Z4" s="7"/>
      <c r="AA4" s="12"/>
    </row>
    <row r="5" spans="1:30" s="1" customFormat="1" ht="13.5" customHeight="1" x14ac:dyDescent="0.3">
      <c r="A5" s="28"/>
      <c r="B5" s="28"/>
      <c r="C5" s="113" t="s">
        <v>0</v>
      </c>
      <c r="D5" s="114"/>
      <c r="E5" s="115">
        <v>42665</v>
      </c>
      <c r="F5" s="29"/>
      <c r="G5" s="28"/>
      <c r="H5" s="28"/>
      <c r="I5" s="28"/>
      <c r="J5" s="28"/>
      <c r="K5" s="28"/>
      <c r="L5" s="28"/>
      <c r="M5" s="28"/>
      <c r="N5" s="28"/>
      <c r="O5" s="28"/>
      <c r="P5" s="28"/>
      <c r="Q5" s="86"/>
      <c r="R5" s="86"/>
      <c r="S5" s="2"/>
      <c r="T5" s="11"/>
      <c r="U5" s="6"/>
      <c r="V5" s="7"/>
      <c r="W5" s="7"/>
      <c r="X5" s="7"/>
      <c r="Y5" s="136" t="s">
        <v>24</v>
      </c>
      <c r="Z5" s="7"/>
      <c r="AA5" s="12"/>
      <c r="AB5" s="2"/>
      <c r="AC5" s="2"/>
      <c r="AD5" s="2"/>
    </row>
    <row r="6" spans="1:30" x14ac:dyDescent="0.3">
      <c r="A6" s="28"/>
      <c r="B6" s="28"/>
      <c r="C6" s="113" t="s">
        <v>1</v>
      </c>
      <c r="D6" s="114"/>
      <c r="E6" s="116">
        <f>IF('Sep-Oct'!$E$31=0,"",$E$5+6)</f>
        <v>42671</v>
      </c>
      <c r="F6" s="30"/>
      <c r="G6" s="54"/>
      <c r="H6" s="28"/>
      <c r="I6" s="28"/>
      <c r="J6" s="28"/>
      <c r="K6" s="28"/>
      <c r="L6" s="28"/>
      <c r="M6" s="28"/>
      <c r="N6" s="28"/>
      <c r="O6" s="28"/>
      <c r="P6" s="28"/>
      <c r="Q6" s="86"/>
      <c r="R6" s="86"/>
      <c r="T6" s="11"/>
      <c r="U6" s="7"/>
      <c r="V6" s="7"/>
      <c r="W6" s="7"/>
      <c r="X6" s="7"/>
      <c r="Y6" s="136" t="s">
        <v>25</v>
      </c>
      <c r="Z6" s="7"/>
      <c r="AA6" s="12"/>
    </row>
    <row r="7" spans="1:30" x14ac:dyDescent="0.3">
      <c r="A7" s="28"/>
      <c r="B7" s="28"/>
      <c r="C7" s="107" t="s">
        <v>13</v>
      </c>
      <c r="D7" s="107"/>
      <c r="E7" s="108" t="s">
        <v>14</v>
      </c>
      <c r="F7" s="108"/>
      <c r="G7" s="106" t="s">
        <v>15</v>
      </c>
      <c r="H7" s="106"/>
      <c r="I7" s="106" t="s">
        <v>16</v>
      </c>
      <c r="J7" s="106"/>
      <c r="K7" s="106" t="s">
        <v>17</v>
      </c>
      <c r="L7" s="106"/>
      <c r="M7" s="106" t="s">
        <v>18</v>
      </c>
      <c r="N7" s="106"/>
      <c r="O7" s="106" t="s">
        <v>19</v>
      </c>
      <c r="P7" s="106"/>
      <c r="Q7" s="32"/>
      <c r="R7" s="32"/>
      <c r="T7" s="11"/>
      <c r="U7" s="7"/>
      <c r="V7" s="7"/>
      <c r="W7" s="7"/>
      <c r="X7" s="7"/>
      <c r="Y7" s="136" t="s">
        <v>26</v>
      </c>
      <c r="Z7" s="7"/>
      <c r="AA7" s="12"/>
      <c r="AB7" s="173" t="s">
        <v>45</v>
      </c>
      <c r="AC7" s="174"/>
    </row>
    <row r="8" spans="1:30" ht="14.25" thickBot="1" x14ac:dyDescent="0.35">
      <c r="A8" s="28"/>
      <c r="B8" s="28"/>
      <c r="C8" s="112">
        <f>IF('Sep-Oct'!$E44=0,"",'Sep-Oct'!$E44+7)</f>
        <v>42665</v>
      </c>
      <c r="D8" s="111"/>
      <c r="E8" s="112">
        <f>IF('Sep-Oct'!$E44=0,"",'Sep-Oct'!$E44+8)</f>
        <v>42666</v>
      </c>
      <c r="F8" s="111"/>
      <c r="G8" s="112">
        <f>IF('Sep-Oct'!$E44=0,"",'Sep-Oct'!$E44+9)</f>
        <v>42667</v>
      </c>
      <c r="H8" s="111"/>
      <c r="I8" s="112">
        <f>IF('Sep-Oct'!$E44=0,"",'Sep-Oct'!$E44+10)</f>
        <v>42668</v>
      </c>
      <c r="J8" s="111"/>
      <c r="K8" s="112">
        <f>IF('Sep-Oct'!$E44=0,"",'Sep-Oct'!$E44+11)</f>
        <v>42669</v>
      </c>
      <c r="L8" s="111"/>
      <c r="M8" s="112">
        <f>IF('Sep-Oct'!$E44=0,"",'Sep-Oct'!$E44+12)</f>
        <v>42670</v>
      </c>
      <c r="N8" s="111"/>
      <c r="O8" s="112">
        <f>IF('Sep-Oct'!$E44=0,"",'Sep-Oct'!$E44+13)</f>
        <v>42671</v>
      </c>
      <c r="P8" s="109"/>
      <c r="Q8" s="87"/>
      <c r="R8" s="87"/>
      <c r="T8" s="11"/>
      <c r="U8" s="7"/>
      <c r="V8" s="7"/>
      <c r="W8" s="7"/>
      <c r="X8" s="7"/>
      <c r="Y8" s="136" t="s">
        <v>27</v>
      </c>
      <c r="Z8" s="7"/>
      <c r="AA8" s="12"/>
      <c r="AC8" s="20" t="s">
        <v>43</v>
      </c>
      <c r="AD8" s="22" t="s">
        <v>44</v>
      </c>
    </row>
    <row r="9" spans="1:30" ht="14.25" thickBot="1" x14ac:dyDescent="0.35">
      <c r="A9" s="154" t="s">
        <v>2</v>
      </c>
      <c r="B9" s="171"/>
      <c r="C9" s="70"/>
      <c r="D9" s="33" t="s">
        <v>3</v>
      </c>
      <c r="E9" s="70"/>
      <c r="F9" s="34" t="s">
        <v>3</v>
      </c>
      <c r="G9" s="70"/>
      <c r="H9" s="34" t="s">
        <v>3</v>
      </c>
      <c r="I9" s="70"/>
      <c r="J9" s="34" t="s">
        <v>3</v>
      </c>
      <c r="K9" s="70"/>
      <c r="L9" s="34" t="s">
        <v>3</v>
      </c>
      <c r="M9" s="70"/>
      <c r="N9" s="34" t="s">
        <v>3</v>
      </c>
      <c r="O9" s="70"/>
      <c r="P9" s="34" t="s">
        <v>3</v>
      </c>
      <c r="Q9" s="32"/>
      <c r="R9" s="32"/>
      <c r="T9" s="11"/>
      <c r="U9" s="7"/>
      <c r="V9" s="7"/>
      <c r="W9" s="7"/>
      <c r="X9" s="7"/>
      <c r="Y9" s="137" t="s">
        <v>28</v>
      </c>
      <c r="Z9" s="7"/>
      <c r="AA9" s="12"/>
      <c r="AB9" s="135" t="s">
        <v>20</v>
      </c>
      <c r="AC9" s="21" t="s">
        <v>47</v>
      </c>
      <c r="AD9" s="23" t="s">
        <v>46</v>
      </c>
    </row>
    <row r="10" spans="1:30" ht="14.25" thickBot="1" x14ac:dyDescent="0.35">
      <c r="A10" s="152" t="s">
        <v>4</v>
      </c>
      <c r="B10" s="164"/>
      <c r="C10" s="71"/>
      <c r="D10" s="36">
        <f>IF((OR(C10="",C9="")),0,IF((C10&lt;C9),((C10-C9)*24)+24,(C10-C9)*24))</f>
        <v>0</v>
      </c>
      <c r="E10" s="71"/>
      <c r="F10" s="37">
        <f>IF((OR(E10="",E9="")),0,IF((E10&lt;E9),((E10-E9)*24)+24,(E10-E9)*24))</f>
        <v>0</v>
      </c>
      <c r="G10" s="71"/>
      <c r="H10" s="37">
        <f>IF((OR(G10="",G9="")),0,IF((G10&lt;G9),((G10-G9)*24)+24,(G10-G9)*24))</f>
        <v>0</v>
      </c>
      <c r="I10" s="71"/>
      <c r="J10" s="37">
        <f>IF((OR(I10="",I9="")),0,IF((I10&lt;I9),((I10-I9)*24)+24,(I10-I9)*24))</f>
        <v>0</v>
      </c>
      <c r="K10" s="71"/>
      <c r="L10" s="37">
        <f>IF((OR(K10="",K9="")),0,IF((K10&lt;K9),((K10-K9)*24)+24,(K10-K9)*24))</f>
        <v>0</v>
      </c>
      <c r="M10" s="71"/>
      <c r="N10" s="37">
        <f>IF((OR(M10="",M9="")),0,IF((M10&lt;M9),((M10-M9)*24)+24,(M10-M9)*24))</f>
        <v>0</v>
      </c>
      <c r="O10" s="71"/>
      <c r="P10" s="37">
        <f>IF((OR(O10="",O9="")),0,IF((O10&lt;O9),((O10-O9)*24)+24,(O10-O9)*24))</f>
        <v>0</v>
      </c>
      <c r="Q10" s="87"/>
      <c r="R10" s="87"/>
      <c r="T10" s="13"/>
      <c r="U10" s="14"/>
      <c r="V10" s="7"/>
      <c r="W10" s="7"/>
      <c r="X10" s="7"/>
      <c r="Y10" s="137" t="s">
        <v>66</v>
      </c>
      <c r="Z10" s="7"/>
      <c r="AA10" s="12"/>
      <c r="AB10" s="19">
        <v>1</v>
      </c>
      <c r="AC10" s="19">
        <v>0.13</v>
      </c>
      <c r="AD10" s="24">
        <f t="shared" ref="AD10:AD22" si="0">AB10/7</f>
        <v>0.14285714285714285</v>
      </c>
    </row>
    <row r="11" spans="1:30" ht="14.25" thickBot="1" x14ac:dyDescent="0.35">
      <c r="A11" s="38"/>
      <c r="B11" s="39"/>
      <c r="C11" s="40"/>
      <c r="D11" s="41"/>
      <c r="E11" s="55"/>
      <c r="F11" s="41"/>
      <c r="G11" s="55"/>
      <c r="H11" s="41"/>
      <c r="I11" s="55"/>
      <c r="J11" s="41"/>
      <c r="K11" s="55"/>
      <c r="L11" s="41"/>
      <c r="M11" s="55"/>
      <c r="N11" s="41"/>
      <c r="O11" s="55"/>
      <c r="P11" s="41"/>
      <c r="Q11" s="32"/>
      <c r="R11" s="32"/>
      <c r="T11" s="13"/>
      <c r="U11" s="14"/>
      <c r="V11" s="7"/>
      <c r="W11" s="7"/>
      <c r="X11" s="7"/>
      <c r="Y11" s="137" t="s">
        <v>72</v>
      </c>
      <c r="Z11" s="7"/>
      <c r="AA11" s="12"/>
      <c r="AB11" s="19">
        <v>1.5</v>
      </c>
      <c r="AC11" s="19">
        <v>0.2</v>
      </c>
      <c r="AD11" s="24">
        <f t="shared" si="0"/>
        <v>0.21428571428571427</v>
      </c>
    </row>
    <row r="12" spans="1:30" ht="14.25" thickBot="1" x14ac:dyDescent="0.35">
      <c r="A12" s="154" t="s">
        <v>2</v>
      </c>
      <c r="B12" s="155"/>
      <c r="C12" s="70"/>
      <c r="D12" s="33" t="s">
        <v>3</v>
      </c>
      <c r="E12" s="70"/>
      <c r="F12" s="34" t="s">
        <v>3</v>
      </c>
      <c r="G12" s="70"/>
      <c r="H12" s="34" t="s">
        <v>3</v>
      </c>
      <c r="I12" s="70"/>
      <c r="J12" s="34" t="s">
        <v>3</v>
      </c>
      <c r="K12" s="70"/>
      <c r="L12" s="34" t="s">
        <v>3</v>
      </c>
      <c r="M12" s="70"/>
      <c r="N12" s="34" t="s">
        <v>3</v>
      </c>
      <c r="O12" s="70"/>
      <c r="P12" s="34" t="s">
        <v>3</v>
      </c>
      <c r="Q12" s="56" t="s">
        <v>3</v>
      </c>
      <c r="R12" s="43" t="s">
        <v>39</v>
      </c>
      <c r="T12" s="13"/>
      <c r="U12" s="14"/>
      <c r="V12" s="7"/>
      <c r="W12" s="7"/>
      <c r="X12" s="7"/>
      <c r="Y12" s="136" t="s">
        <v>29</v>
      </c>
      <c r="Z12" s="7"/>
      <c r="AA12" s="12"/>
      <c r="AB12" s="19">
        <v>2</v>
      </c>
      <c r="AC12" s="19">
        <v>0.27</v>
      </c>
      <c r="AD12" s="24">
        <f t="shared" si="0"/>
        <v>0.2857142857142857</v>
      </c>
    </row>
    <row r="13" spans="1:30" ht="13.5" customHeight="1" thickBot="1" x14ac:dyDescent="0.35">
      <c r="A13" s="156" t="s">
        <v>4</v>
      </c>
      <c r="B13" s="157"/>
      <c r="C13" s="71"/>
      <c r="D13" s="36">
        <f>IF((OR(C13="",C12="")),0,IF((C13&lt;C12),((C13-C12)*24)+24,(C13-C12)*24))</f>
        <v>0</v>
      </c>
      <c r="E13" s="71"/>
      <c r="F13" s="37">
        <f>IF((OR(E13="",E12="")),0,IF((E13&lt;E12),((E13-E12)*24)+24,(E13-E12)*24))</f>
        <v>0</v>
      </c>
      <c r="G13" s="71"/>
      <c r="H13" s="37">
        <f>IF((OR(G13="",G12="")),0,IF((G13&lt;G12),((G13-G12)*24)+24,(G13-G12)*24))</f>
        <v>0</v>
      </c>
      <c r="I13" s="71"/>
      <c r="J13" s="37">
        <f>IF((OR(I13="",I12="")),0,IF((I13&lt;I12),((I13-I12)*24)+24,(I13-I12)*24))</f>
        <v>0</v>
      </c>
      <c r="K13" s="71"/>
      <c r="L13" s="37">
        <f>IF((OR(K13="",K12="")),0,IF((K13&lt;K12),((K13-K12)*24)+24,(K13-K12)*24))</f>
        <v>0</v>
      </c>
      <c r="M13" s="71"/>
      <c r="N13" s="37">
        <f>IF((OR(M13="",M12="")),0,IF((M13&lt;M12),((M13-M12)*24)+24,(M13-M12)*24))</f>
        <v>0</v>
      </c>
      <c r="O13" s="71"/>
      <c r="P13" s="37">
        <f>IF((OR(O13="",O12="")),0,IF((O13&lt;O12),((O13-O12)*24)+24,(O13-O12)*24))</f>
        <v>0</v>
      </c>
      <c r="Q13" s="56" t="s">
        <v>20</v>
      </c>
      <c r="R13" s="88" t="s">
        <v>40</v>
      </c>
      <c r="T13" s="13"/>
      <c r="U13" s="14"/>
      <c r="V13" s="7"/>
      <c r="W13" s="7"/>
      <c r="X13" s="7"/>
      <c r="Y13" s="7"/>
      <c r="Z13" s="7"/>
      <c r="AA13" s="12"/>
      <c r="AB13" s="19">
        <v>2.5</v>
      </c>
      <c r="AC13" s="19">
        <v>0.33</v>
      </c>
      <c r="AD13" s="24">
        <f t="shared" si="0"/>
        <v>0.35714285714285715</v>
      </c>
    </row>
    <row r="14" spans="1:30" ht="14.25" thickBot="1" x14ac:dyDescent="0.35">
      <c r="A14" s="169" t="s">
        <v>5</v>
      </c>
      <c r="B14" s="170"/>
      <c r="C14" s="57">
        <f>IF(OR(ISTEXT(D10)),"Error in C12 or C15",(D10+D13))</f>
        <v>0</v>
      </c>
      <c r="D14" s="58"/>
      <c r="E14" s="59">
        <f>IF(OR(ISTEXT(F10)),"Error in C12 or C15",(F10+F13))</f>
        <v>0</v>
      </c>
      <c r="F14" s="60"/>
      <c r="G14" s="59">
        <f>IF(OR(ISTEXT(H10)),"Error in C12 or C15",(H10+H13))</f>
        <v>0</v>
      </c>
      <c r="H14" s="60"/>
      <c r="I14" s="59">
        <f>IF(OR(ISTEXT(J10)),"Error in C12 or C15",(J10+J13))</f>
        <v>0</v>
      </c>
      <c r="J14" s="60"/>
      <c r="K14" s="81">
        <f>IF(OR(ISTEXT(L10)),"Error in C12 or C15",(L10+L13))</f>
        <v>0</v>
      </c>
      <c r="L14" s="60"/>
      <c r="M14" s="59">
        <f>IF(OR(ISTEXT(N10)),"Error in C12 or C15",(N10+N13))</f>
        <v>0</v>
      </c>
      <c r="N14" s="60"/>
      <c r="O14" s="59">
        <f>IF(OR(ISTEXT(P10)),"Error in C12 or C15",(P10+P13))</f>
        <v>0</v>
      </c>
      <c r="P14" s="60"/>
      <c r="Q14" s="46">
        <f>SUM(C14:P14)</f>
        <v>0</v>
      </c>
      <c r="R14" s="47">
        <v>5</v>
      </c>
      <c r="T14" s="11" t="s">
        <v>22</v>
      </c>
      <c r="U14" s="7" t="s">
        <v>23</v>
      </c>
      <c r="V14" s="7" t="s">
        <v>24</v>
      </c>
      <c r="W14" s="7" t="s">
        <v>25</v>
      </c>
      <c r="X14" s="7" t="s">
        <v>26</v>
      </c>
      <c r="Y14" s="7" t="s">
        <v>27</v>
      </c>
      <c r="Z14" s="7" t="s">
        <v>28</v>
      </c>
      <c r="AA14" s="12" t="s">
        <v>29</v>
      </c>
      <c r="AB14" s="19">
        <v>3</v>
      </c>
      <c r="AC14" s="19">
        <v>0.4</v>
      </c>
      <c r="AD14" s="24">
        <f t="shared" si="0"/>
        <v>0.42857142857142855</v>
      </c>
    </row>
    <row r="15" spans="1:30" ht="14.25" thickBot="1" x14ac:dyDescent="0.35">
      <c r="A15" s="158" t="s">
        <v>21</v>
      </c>
      <c r="B15" s="172"/>
      <c r="C15" s="72"/>
      <c r="D15" s="73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41">
        <f>C15+E15+G15+I15+K15+M15+O15</f>
        <v>0</v>
      </c>
      <c r="R15" s="82" t="s">
        <v>39</v>
      </c>
      <c r="T15" s="11">
        <f>(IF(D15="AL",C15,0))+(IF(F15="AL",E15))+(IF(H15="AL",G15,0))+(IF(J15="AL",I15,0))+(IF(L15="AL",K15,0))+(IF(N15="AL",M15,0))+(IF(P15="AL",O15,0))</f>
        <v>0</v>
      </c>
      <c r="U15" s="7">
        <f>(IF(D15="PH",C15,0))+(IF(F15="PH",E15))+(IF(H15="PH",G15,0))+(IF(J15="PH",I15,0))+(IF(L15="PH",K15,0))+(IF(N15="PH",M15,0))+(IF(P15="PH",O15,0))</f>
        <v>0</v>
      </c>
      <c r="V15" s="7">
        <f>(IF(D15="V",C15,0))+(IF(F15="V",E15))+(IF(H15="V",G15,0))+(IF(J15="V",I15,0))+(IF(L15="V",K15,0))+(IF(N15="V",M15,0))+(IF(P15="V",O15,0))</f>
        <v>0</v>
      </c>
      <c r="W15" s="7">
        <f>(IF(D15="S",C15,0))+(IF(F15="S",E15))+(IF(H15="S",G15,0))+(IF(J15="S",I15,0))+(IF(L15="S",K15,0))+(IF(N15="S",M15,0))+(IF(P15="S",O15,0))</f>
        <v>0</v>
      </c>
      <c r="X15" s="7">
        <f>(IF(D15="SL",C15,0))+(IF(F15="SL",E15))+(IF(H15="SL",G15,0))+(IF(J15="SL",I15,0))+(IF(L15="SL",K15,0))+(IF(N15="SL",M15,0))+(IF(P15="SL",O15,0))</f>
        <v>0</v>
      </c>
      <c r="Y15" s="7">
        <f>(IF(D15="C",C15,0))+(IF(F15="C",E15))+(IF(H15="C",G15,0))+(IF(J15="C",I15,0))+(IF(L15="C",K15,0))+(IF(N15="C",M15,0))+(IF(P15="C",O15,0))</f>
        <v>0</v>
      </c>
      <c r="Z15" s="7">
        <f>(IF(D15="PB",C15,0))+(IF(F15="PB",E15))+(IF(H15="PB",G15,0))+(IF(J15="PB",I15,0))+(IF(L15="PB",K15,0))+(IF(N15="PB",M15,0))+(IF(P15="PB",O15,0))</f>
        <v>0</v>
      </c>
      <c r="AA15" s="12">
        <f>(IF(D15="O",C15,0))+(IF(F15="O",E15))+(IF(H15="O",G15,0))+(IF(J15="O",I15,0))+(IF(L15="O",K15,0))+(IF(N15="O",M15,0))+(IF(P15="O",O15,0))</f>
        <v>0</v>
      </c>
      <c r="AB15" s="19">
        <v>3.5</v>
      </c>
      <c r="AC15" s="19">
        <v>0.47</v>
      </c>
      <c r="AD15" s="24">
        <f t="shared" si="0"/>
        <v>0.5</v>
      </c>
    </row>
    <row r="16" spans="1:30" ht="14.25" thickBot="1" x14ac:dyDescent="0.35">
      <c r="A16" s="158" t="s">
        <v>21</v>
      </c>
      <c r="B16" s="172"/>
      <c r="C16" s="74"/>
      <c r="D16" s="75"/>
      <c r="E16" s="74"/>
      <c r="F16" s="75"/>
      <c r="G16" s="74"/>
      <c r="H16" s="75"/>
      <c r="I16" s="74"/>
      <c r="J16" s="75"/>
      <c r="K16" s="74"/>
      <c r="L16" s="75"/>
      <c r="M16" s="74"/>
      <c r="N16" s="75"/>
      <c r="O16" s="74"/>
      <c r="P16" s="75"/>
      <c r="Q16" s="41">
        <f>C16+E16+G16+I16+K16+M16+O16</f>
        <v>0</v>
      </c>
      <c r="R16" s="82" t="s">
        <v>40</v>
      </c>
      <c r="T16" s="11">
        <f>(IF(D16="AL",C16,0))+(IF(F16="AL",E16))+(IF(H16="AL",G16,0))+(IF(J16="AL",I16,0))+(IF(L16="AL",K16,0))+(IF(N16="AL",M16,0))+(IF(P16="AL",O16,0))</f>
        <v>0</v>
      </c>
      <c r="U16" s="7">
        <f>(IF(D16="PH",C16,0))+(IF(F16="PH",E16))+(IF(H16="PH",G16,0))+(IF(J16="PH",I16,0))+(IF(L16="PH",K16,0))+(IF(N16="PH",M16,0))+(IF(P16="PH",O16,0))</f>
        <v>0</v>
      </c>
      <c r="V16" s="7">
        <f>(IF(D16="V",C16,0))+(IF(F16="V",E16))+(IF(H16="V",G16,0))+(IF(J16="V",I16,0))+(IF(L16="V",K16,0))+(IF(N16="V",M16,0))+(IF(P16="V",O16,0))</f>
        <v>0</v>
      </c>
      <c r="W16" s="7">
        <f>(IF(D16="S",C16,0))+(IF(F16="S",E16))+(IF(H16="S",G16,0))+(IF(J16="S",I16,0))+(IF(L16="S",K16,0))+(IF(N16="S",M16,0))+(IF(P16="S",O16,0))</f>
        <v>0</v>
      </c>
      <c r="X16" s="7">
        <f>(IF(D16="SL",C16,0))+(IF(F16="SL",E16))+(IF(H16="SL",G16,0))+(IF(J16="SL",I16,0))+(IF(L16="SL",K16,0))+(IF(N16="SL",M16,0))+(IF(P16="SL",O16,0))</f>
        <v>0</v>
      </c>
      <c r="Y16" s="7">
        <f>(IF(D16="C",C16,0))+(IF(F16="C",E16))+(IF(H16="C",G16,0))+(IF(J16="C",I16,0))+(IF(L16="C",K16,0))+(IF(N16="C",M16,0))+(IF(P16="C",O16,0))</f>
        <v>0</v>
      </c>
      <c r="Z16" s="7">
        <f>(IF(D16="PB",C16,0))+(IF(F16="PB",E16))+(IF(H16="PB",G16,0))+(IF(J16="PB",I16,0))+(IF(L16="PB",K16,0))+(IF(N16="PB",M16,0))+(IF(P16="PB",O16,0))</f>
        <v>0</v>
      </c>
      <c r="AA16" s="12">
        <f>(IF(D16="O",C16,0))+(IF(F16="O",E16))+(IF(H16="O",G16,0))+(IF(J16="O",I16,0))+(IF(L16="O",K16,0))+(IF(N16="O",M16,0))+(IF(P16="O",O16,0))</f>
        <v>0</v>
      </c>
      <c r="AB16" s="19">
        <v>4</v>
      </c>
      <c r="AC16" s="19">
        <v>0.53</v>
      </c>
      <c r="AD16" s="24">
        <f t="shared" si="0"/>
        <v>0.5714285714285714</v>
      </c>
    </row>
    <row r="17" spans="1:30" ht="14.25" thickBot="1" x14ac:dyDescent="0.35">
      <c r="A17" s="48"/>
      <c r="B17" s="48"/>
      <c r="C17" s="48"/>
      <c r="D17" s="48"/>
      <c r="E17" s="48"/>
      <c r="F17" s="48"/>
      <c r="G17" s="49"/>
      <c r="H17" s="48"/>
      <c r="I17" s="48"/>
      <c r="J17" s="48"/>
      <c r="K17" s="48"/>
      <c r="L17" s="48"/>
      <c r="M17" s="50"/>
      <c r="N17" s="51"/>
      <c r="O17" s="52" t="s">
        <v>42</v>
      </c>
      <c r="P17" s="53"/>
      <c r="Q17" s="83">
        <f>Q14+Q15+Q16</f>
        <v>0</v>
      </c>
      <c r="R17" s="84"/>
      <c r="S17" s="1"/>
      <c r="T17" s="11"/>
      <c r="U17" s="7"/>
      <c r="V17" s="7"/>
      <c r="W17" s="7"/>
      <c r="X17" s="7"/>
      <c r="Y17" s="7"/>
      <c r="Z17" s="7"/>
      <c r="AA17" s="12"/>
      <c r="AB17" s="19">
        <v>4.5</v>
      </c>
      <c r="AC17" s="19">
        <v>0.6</v>
      </c>
      <c r="AD17" s="24">
        <f t="shared" si="0"/>
        <v>0.6428571428571429</v>
      </c>
    </row>
    <row r="18" spans="1:30" s="1" customFormat="1" ht="13.5" customHeight="1" thickBot="1" x14ac:dyDescent="0.35">
      <c r="A18" s="28"/>
      <c r="B18" s="28"/>
      <c r="C18" s="113" t="s">
        <v>0</v>
      </c>
      <c r="D18" s="114"/>
      <c r="E18" s="115">
        <f>IF('Oct-Nov'!$E$5=0,"",'Oct-Nov'!$E$5+7)</f>
        <v>42672</v>
      </c>
      <c r="F18" s="29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86"/>
      <c r="R18" s="86"/>
      <c r="S18" s="2"/>
      <c r="T18" s="11"/>
      <c r="U18" s="7"/>
      <c r="V18" s="7"/>
      <c r="W18" s="7"/>
      <c r="X18" s="7"/>
      <c r="Y18" s="7"/>
      <c r="Z18" s="7"/>
      <c r="AA18" s="12"/>
      <c r="AB18" s="19">
        <v>5</v>
      </c>
      <c r="AC18" s="19">
        <v>0.67</v>
      </c>
      <c r="AD18" s="24">
        <f t="shared" si="0"/>
        <v>0.7142857142857143</v>
      </c>
    </row>
    <row r="19" spans="1:30" ht="14.25" thickBot="1" x14ac:dyDescent="0.35">
      <c r="A19" s="28"/>
      <c r="B19" s="28"/>
      <c r="C19" s="113" t="s">
        <v>1</v>
      </c>
      <c r="D19" s="114"/>
      <c r="E19" s="116">
        <f>IF('Oct-Nov'!$E$5=0,"",$E$18+6)</f>
        <v>42678</v>
      </c>
      <c r="F19" s="30"/>
      <c r="G19" s="28" t="s">
        <v>48</v>
      </c>
      <c r="H19" s="28"/>
      <c r="I19" s="28"/>
      <c r="J19" s="28"/>
      <c r="K19" s="28"/>
      <c r="L19" s="28"/>
      <c r="M19" s="28"/>
      <c r="N19" s="28"/>
      <c r="O19" s="28"/>
      <c r="P19" s="28"/>
      <c r="Q19" s="86"/>
      <c r="R19" s="86"/>
      <c r="T19" s="11"/>
      <c r="U19" s="7"/>
      <c r="V19" s="7"/>
      <c r="W19" s="7"/>
      <c r="X19" s="7"/>
      <c r="Y19" s="7"/>
      <c r="Z19" s="7"/>
      <c r="AA19" s="12"/>
      <c r="AB19" s="19">
        <v>5.5</v>
      </c>
      <c r="AC19" s="19">
        <v>0.73</v>
      </c>
      <c r="AD19" s="24">
        <f t="shared" si="0"/>
        <v>0.7857142857142857</v>
      </c>
    </row>
    <row r="20" spans="1:30" ht="14.25" thickBot="1" x14ac:dyDescent="0.35">
      <c r="A20" s="28"/>
      <c r="B20" s="28"/>
      <c r="C20" s="107" t="s">
        <v>13</v>
      </c>
      <c r="D20" s="107"/>
      <c r="E20" s="108" t="s">
        <v>14</v>
      </c>
      <c r="F20" s="108"/>
      <c r="G20" s="106" t="s">
        <v>15</v>
      </c>
      <c r="H20" s="106"/>
      <c r="I20" s="106" t="s">
        <v>16</v>
      </c>
      <c r="J20" s="106"/>
      <c r="K20" s="106" t="s">
        <v>17</v>
      </c>
      <c r="L20" s="106"/>
      <c r="M20" s="106" t="s">
        <v>18</v>
      </c>
      <c r="N20" s="106"/>
      <c r="O20" s="106" t="s">
        <v>19</v>
      </c>
      <c r="P20" s="106"/>
      <c r="Q20" s="32"/>
      <c r="R20" s="32"/>
      <c r="T20" s="11"/>
      <c r="U20" s="7"/>
      <c r="V20" s="7"/>
      <c r="W20" s="7"/>
      <c r="X20" s="7"/>
      <c r="Y20" s="7"/>
      <c r="Z20" s="7"/>
      <c r="AA20" s="12"/>
      <c r="AB20" s="19">
        <v>6</v>
      </c>
      <c r="AC20" s="19">
        <v>0.8</v>
      </c>
      <c r="AD20" s="24">
        <f t="shared" si="0"/>
        <v>0.8571428571428571</v>
      </c>
    </row>
    <row r="21" spans="1:30" ht="14.25" thickBot="1" x14ac:dyDescent="0.35">
      <c r="A21" s="28"/>
      <c r="B21" s="28"/>
      <c r="C21" s="112">
        <f>IF('Oct-Nov'!E5=0,"",'Oct-Nov'!E5+7)</f>
        <v>42672</v>
      </c>
      <c r="D21" s="111"/>
      <c r="E21" s="110">
        <f>IF('Oct-Nov'!$E5=0,"",'Oct-Nov'!$E5+8)</f>
        <v>42673</v>
      </c>
      <c r="F21" s="111"/>
      <c r="G21" s="110">
        <f>IF('Oct-Nov'!$E5=0,"",'Oct-Nov'!$E5+9)</f>
        <v>42674</v>
      </c>
      <c r="H21" s="111"/>
      <c r="I21" s="110">
        <f>IF('Oct-Nov'!$E5=0,"",'Oct-Nov'!$E5+10)</f>
        <v>42675</v>
      </c>
      <c r="J21" s="111"/>
      <c r="K21" s="110">
        <f>IF('Oct-Nov'!$E5=0,"",'Oct-Nov'!$E5+11)</f>
        <v>42676</v>
      </c>
      <c r="L21" s="111"/>
      <c r="M21" s="110">
        <f>IF('Oct-Nov'!$E5=0,"",'Oct-Nov'!$E5+12)</f>
        <v>42677</v>
      </c>
      <c r="N21" s="111"/>
      <c r="O21" s="110">
        <f>IF('Oct-Nov'!$E5=0,"",'Oct-Nov'!$E5+13)</f>
        <v>42678</v>
      </c>
      <c r="P21" s="109"/>
      <c r="Q21" s="87"/>
      <c r="R21" s="87"/>
      <c r="T21" s="11"/>
      <c r="U21" s="7"/>
      <c r="V21" s="7"/>
      <c r="W21" s="7"/>
      <c r="X21" s="7"/>
      <c r="Y21" s="7"/>
      <c r="Z21" s="7"/>
      <c r="AA21" s="12"/>
      <c r="AB21" s="19">
        <v>6.5</v>
      </c>
      <c r="AC21" s="19">
        <v>0.87</v>
      </c>
      <c r="AD21" s="24">
        <f t="shared" si="0"/>
        <v>0.9285714285714286</v>
      </c>
    </row>
    <row r="22" spans="1:30" ht="14.25" thickBot="1" x14ac:dyDescent="0.35">
      <c r="A22" s="154" t="s">
        <v>2</v>
      </c>
      <c r="B22" s="155"/>
      <c r="C22" s="70"/>
      <c r="D22" s="33" t="s">
        <v>3</v>
      </c>
      <c r="E22" s="70"/>
      <c r="F22" s="34" t="s">
        <v>3</v>
      </c>
      <c r="G22" s="70"/>
      <c r="H22" s="34" t="s">
        <v>3</v>
      </c>
      <c r="I22" s="70"/>
      <c r="J22" s="34" t="s">
        <v>3</v>
      </c>
      <c r="K22" s="70"/>
      <c r="L22" s="34" t="s">
        <v>3</v>
      </c>
      <c r="M22" s="70"/>
      <c r="N22" s="34" t="s">
        <v>3</v>
      </c>
      <c r="O22" s="70"/>
      <c r="P22" s="34" t="s">
        <v>3</v>
      </c>
      <c r="Q22" s="32"/>
      <c r="R22" s="32"/>
      <c r="T22" s="11"/>
      <c r="U22" s="7"/>
      <c r="V22" s="7"/>
      <c r="W22" s="7"/>
      <c r="X22" s="7"/>
      <c r="Y22" s="7"/>
      <c r="Z22" s="7"/>
      <c r="AA22" s="12"/>
      <c r="AB22" s="19">
        <v>7</v>
      </c>
      <c r="AC22" s="19">
        <v>0.93</v>
      </c>
      <c r="AD22" s="24">
        <f t="shared" si="0"/>
        <v>1</v>
      </c>
    </row>
    <row r="23" spans="1:30" ht="14.25" thickBot="1" x14ac:dyDescent="0.35">
      <c r="A23" s="152" t="s">
        <v>4</v>
      </c>
      <c r="B23" s="153"/>
      <c r="C23" s="71"/>
      <c r="D23" s="36">
        <f>IF((OR(C23="",C22="")),0,IF((C23&lt;C22),((C23-C22)*24)+24,(C23-C22)*24))</f>
        <v>0</v>
      </c>
      <c r="E23" s="71"/>
      <c r="F23" s="37">
        <f>IF((OR(E23="",E22="")),0,IF((E23&lt;E22),((E23-E22)*24)+24,(E23-E22)*24))</f>
        <v>0</v>
      </c>
      <c r="G23" s="71"/>
      <c r="H23" s="37">
        <f>IF((OR(G23="",G22="")),0,IF((G23&lt;G22),((G23-G22)*24)+24,(G23-G22)*24))</f>
        <v>0</v>
      </c>
      <c r="I23" s="71"/>
      <c r="J23" s="37">
        <f>IF((OR(I23="",I22="")),0,IF((I23&lt;I22),((I23-I22)*24)+24,(I23-I22)*24))</f>
        <v>0</v>
      </c>
      <c r="K23" s="71"/>
      <c r="L23" s="37">
        <f>IF((OR(K23="",K22="")),0,IF((K23&lt;K22),((K23-K22)*24)+24,(K23-K22)*24))</f>
        <v>0</v>
      </c>
      <c r="M23" s="71"/>
      <c r="N23" s="37">
        <f>IF((OR(M23="",M22="")),0,IF((M23&lt;M22),((M23-M22)*24)+24,(M23-M22)*24))</f>
        <v>0</v>
      </c>
      <c r="O23" s="71"/>
      <c r="P23" s="37">
        <f>IF((OR(O23="",O22="")),0,IF((O23&lt;O22),((O23-O22)*24)+24,(O23-O22)*24))</f>
        <v>0</v>
      </c>
      <c r="Q23" s="87"/>
      <c r="R23" s="87"/>
      <c r="T23" s="11"/>
      <c r="U23" s="7"/>
      <c r="V23" s="7"/>
      <c r="W23" s="7"/>
      <c r="X23" s="7"/>
      <c r="Y23" s="7"/>
      <c r="Z23" s="7"/>
      <c r="AA23" s="12"/>
      <c r="AB23" s="19">
        <v>7.5</v>
      </c>
      <c r="AC23" s="19">
        <v>1</v>
      </c>
      <c r="AD23" s="25"/>
    </row>
    <row r="24" spans="1:30" ht="14.25" thickBot="1" x14ac:dyDescent="0.35">
      <c r="A24" s="38"/>
      <c r="B24" s="39"/>
      <c r="C24" s="40"/>
      <c r="D24" s="41"/>
      <c r="E24" s="55"/>
      <c r="F24" s="41"/>
      <c r="G24" s="55"/>
      <c r="H24" s="41"/>
      <c r="I24" s="55"/>
      <c r="J24" s="41"/>
      <c r="K24" s="55"/>
      <c r="L24" s="41"/>
      <c r="M24" s="55"/>
      <c r="N24" s="41"/>
      <c r="O24" s="55"/>
      <c r="P24" s="61"/>
      <c r="Q24" s="32"/>
      <c r="R24" s="32"/>
      <c r="T24" s="11"/>
      <c r="U24" s="7"/>
      <c r="V24" s="7"/>
      <c r="W24" s="7"/>
      <c r="X24" s="7"/>
      <c r="Y24" s="7"/>
      <c r="Z24" s="7"/>
      <c r="AA24" s="12"/>
    </row>
    <row r="25" spans="1:30" x14ac:dyDescent="0.3">
      <c r="A25" s="154" t="s">
        <v>2</v>
      </c>
      <c r="B25" s="155"/>
      <c r="C25" s="70"/>
      <c r="D25" s="33" t="s">
        <v>3</v>
      </c>
      <c r="E25" s="70"/>
      <c r="F25" s="34" t="s">
        <v>3</v>
      </c>
      <c r="G25" s="70"/>
      <c r="H25" s="34" t="s">
        <v>3</v>
      </c>
      <c r="I25" s="70"/>
      <c r="J25" s="34" t="s">
        <v>3</v>
      </c>
      <c r="K25" s="70"/>
      <c r="L25" s="34" t="s">
        <v>3</v>
      </c>
      <c r="M25" s="70"/>
      <c r="N25" s="34" t="s">
        <v>3</v>
      </c>
      <c r="O25" s="70"/>
      <c r="P25" s="34" t="s">
        <v>3</v>
      </c>
      <c r="Q25" s="56" t="s">
        <v>3</v>
      </c>
      <c r="R25" s="43" t="s">
        <v>39</v>
      </c>
      <c r="T25" s="11"/>
      <c r="U25" s="7"/>
      <c r="V25" s="7"/>
      <c r="W25" s="7"/>
      <c r="X25" s="7"/>
      <c r="Y25" s="7"/>
      <c r="Z25" s="7"/>
      <c r="AA25" s="12"/>
    </row>
    <row r="26" spans="1:30" ht="14.25" thickBot="1" x14ac:dyDescent="0.35">
      <c r="A26" s="156" t="s">
        <v>4</v>
      </c>
      <c r="B26" s="157"/>
      <c r="C26" s="71"/>
      <c r="D26" s="36">
        <f>IF((OR(C26="",C25="")),0,IF((C26&lt;C25),((C26-C25)*24)+24,(C26-C25)*24))</f>
        <v>0</v>
      </c>
      <c r="E26" s="71"/>
      <c r="F26" s="37">
        <f>IF((OR(E26="",E25="")),0,IF((E26&lt;E25),((E26-E25)*24)+24,(E26-E25)*24))</f>
        <v>0</v>
      </c>
      <c r="G26" s="71"/>
      <c r="H26" s="37">
        <f>IF((OR(G26="",G25="")),0,IF((G26&lt;G25),((G26-G25)*24)+24,(G26-G25)*24))</f>
        <v>0</v>
      </c>
      <c r="I26" s="71"/>
      <c r="J26" s="37">
        <f>IF((OR(I26="",I25="")),0,IF((I26&lt;I25),((I26-I25)*24)+24,(I26-I25)*24))</f>
        <v>0</v>
      </c>
      <c r="K26" s="71"/>
      <c r="L26" s="37">
        <f>IF((OR(K26="",K25="")),0,IF((K26&lt;K25),((K26-K25)*24)+24,(K26-K25)*24))</f>
        <v>0</v>
      </c>
      <c r="M26" s="71"/>
      <c r="N26" s="37">
        <f>IF((OR(M26="",M25="")),0,IF((M26&lt;M25),((M26-M25)*24)+24,(M26-M25)*24))</f>
        <v>0</v>
      </c>
      <c r="O26" s="71"/>
      <c r="P26" s="37">
        <f>IF((OR(O26="",O25="")),0,IF((O26&lt;O25),((O26-O25)*24)+24,(O26-O25)*24))</f>
        <v>0</v>
      </c>
      <c r="Q26" s="56" t="s">
        <v>20</v>
      </c>
      <c r="R26" s="88" t="s">
        <v>40</v>
      </c>
      <c r="T26" s="11"/>
      <c r="U26" s="7"/>
      <c r="V26" s="7"/>
      <c r="W26" s="7"/>
      <c r="X26" s="7"/>
      <c r="Y26" s="7"/>
      <c r="Z26" s="7"/>
      <c r="AA26" s="12"/>
    </row>
    <row r="27" spans="1:30" ht="14.25" thickBot="1" x14ac:dyDescent="0.35">
      <c r="A27" s="169" t="s">
        <v>5</v>
      </c>
      <c r="B27" s="170"/>
      <c r="C27" s="59">
        <f>IF(OR(ISTEXT(D23)),"Error in C12 or C15",(D23+D26))</f>
        <v>0</v>
      </c>
      <c r="D27" s="60"/>
      <c r="E27" s="59">
        <f>IF(OR(ISTEXT(F23)),"Error in C12 or C15",(F23+F26))</f>
        <v>0</v>
      </c>
      <c r="F27" s="60"/>
      <c r="G27" s="59">
        <f>IF(OR(ISTEXT(H23)),"Error in C12 or C15",(H23+H26))</f>
        <v>0</v>
      </c>
      <c r="H27" s="60"/>
      <c r="I27" s="59">
        <f>IF(OR(ISTEXT(J23)),"Error in C12 or C15",(J23+J26))</f>
        <v>0</v>
      </c>
      <c r="J27" s="60"/>
      <c r="K27" s="59">
        <f>IF(OR(ISTEXT(L23)),"Error in C12 or C15",(L23+L26))</f>
        <v>0</v>
      </c>
      <c r="L27" s="60"/>
      <c r="M27" s="59">
        <f>IF(OR(ISTEXT(N23)),"Error in C12 or C15",(N23+N26))</f>
        <v>0</v>
      </c>
      <c r="N27" s="60"/>
      <c r="O27" s="59">
        <f>IF(OR(ISTEXT(P23)),"Error in C12 or C15",(P23+P26))</f>
        <v>0</v>
      </c>
      <c r="P27" s="60"/>
      <c r="Q27" s="46">
        <f>SUM(C27:P27)</f>
        <v>0</v>
      </c>
      <c r="R27" s="47">
        <v>5</v>
      </c>
      <c r="T27" s="11" t="s">
        <v>22</v>
      </c>
      <c r="U27" s="7" t="s">
        <v>23</v>
      </c>
      <c r="V27" s="7" t="s">
        <v>24</v>
      </c>
      <c r="W27" s="7" t="s">
        <v>25</v>
      </c>
      <c r="X27" s="7" t="s">
        <v>26</v>
      </c>
      <c r="Y27" s="7" t="s">
        <v>27</v>
      </c>
      <c r="Z27" s="7" t="s">
        <v>28</v>
      </c>
      <c r="AA27" s="12" t="s">
        <v>29</v>
      </c>
    </row>
    <row r="28" spans="1:30" x14ac:dyDescent="0.3">
      <c r="A28" s="158" t="s">
        <v>21</v>
      </c>
      <c r="B28" s="159"/>
      <c r="C28" s="72"/>
      <c r="D28" s="73"/>
      <c r="E28" s="72"/>
      <c r="F28" s="73"/>
      <c r="G28" s="72"/>
      <c r="H28" s="73"/>
      <c r="I28" s="72"/>
      <c r="J28" s="73"/>
      <c r="K28" s="72"/>
      <c r="L28" s="73"/>
      <c r="M28" s="72"/>
      <c r="N28" s="73"/>
      <c r="O28" s="72"/>
      <c r="P28" s="73"/>
      <c r="Q28" s="41">
        <f>C28+E28+G28+I28+K28+M28+O28</f>
        <v>0</v>
      </c>
      <c r="R28" s="82" t="s">
        <v>39</v>
      </c>
      <c r="T28" s="11">
        <f>(IF(D28="AL",C28,0))+(IF(F28="AL",E28))+(IF(H28="AL",G28,0))+(IF(J28="AL",I28,0))+(IF(L28="AL",K28,0))+(IF(N28="AL",M28,0))+(IF(P28="AL",O28,0))</f>
        <v>0</v>
      </c>
      <c r="U28" s="7">
        <f>(IF(D28="PH",C28,0))+(IF(F28="PH",E28))+(IF(H28="PH",G28,0))+(IF(J28="PH",I28,0))+(IF(L28="PH",K28,0))+(IF(N28="PH",M28,0))+(IF(P28="PH",O28,0))</f>
        <v>0</v>
      </c>
      <c r="V28" s="7">
        <f>(IF(D28="V",C28,0))+(IF(F28="V",E28))+(IF(H28="V",G28,0))+(IF(J28="V",I28,0))+(IF(L28="V",K28,0))+(IF(N28="V",M28,0))+(IF(P28="V",O28,0))</f>
        <v>0</v>
      </c>
      <c r="W28" s="7">
        <f>(IF(D28="S",C28,0))+(IF(F28="S",E28))+(IF(H28="S",G28,0))+(IF(J28="S",I28,0))+(IF(L28="S",K28,0))+(IF(N28="S",M28,0))+(IF(P28="S",O28,0))</f>
        <v>0</v>
      </c>
      <c r="X28" s="7">
        <f>(IF(D28="SL",C28,0))+(IF(F28="SL",E28))+(IF(H28="SL",G28,0))+(IF(J28="SL",I28,0))+(IF(L28="SL",K28,0))+(IF(N28="SL",M28,0))+(IF(P28="SL",O28,0))</f>
        <v>0</v>
      </c>
      <c r="Y28" s="7">
        <f>(IF(D28="C",C28,0))+(IF(F28="C",E28))+(IF(H28="C",G28,0))+(IF(J28="C",I28,0))+(IF(L28="C",K28,0))+(IF(N28="C",M28,0))+(IF(P28="C",O28,0))</f>
        <v>0</v>
      </c>
      <c r="Z28" s="7">
        <f>(IF(D28="PB",C28,0))+(IF(F28="PB",E28))+(IF(H28="PB",G28,0))+(IF(J28="PB",I28,0))+(IF(L28="PB",K28,0))+(IF(N28="PB",M28,0))+(IF(P28="PB",O28,0))</f>
        <v>0</v>
      </c>
      <c r="AA28" s="12">
        <f>(IF(D28="O",C28,0))+(IF(F28="O",E28))+(IF(H28="O",G28,0))+(IF(J28="O",I28,0))+(IF(L28="O",K28,0))+(IF(N28="O",M28,0))+(IF(P28="O",O28,0))</f>
        <v>0</v>
      </c>
    </row>
    <row r="29" spans="1:30" ht="14.25" thickBot="1" x14ac:dyDescent="0.35">
      <c r="A29" s="158" t="s">
        <v>21</v>
      </c>
      <c r="B29" s="159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74"/>
      <c r="N29" s="75"/>
      <c r="O29" s="74"/>
      <c r="P29" s="75"/>
      <c r="Q29" s="41">
        <f>C29+E29+G29+I29+K29+M29+O29</f>
        <v>0</v>
      </c>
      <c r="R29" s="82" t="s">
        <v>40</v>
      </c>
      <c r="T29" s="11">
        <f>(IF(D29="AL",C29,0))+(IF(F29="AL",E29))+(IF(H29="AL",G29,0))+(IF(J29="AL",I29,0))+(IF(L29="AL",K29,0))+(IF(N29="AL",M29,0))+(IF(P29="AL",O29,0))</f>
        <v>0</v>
      </c>
      <c r="U29" s="7">
        <f>(IF(D29="PH",C29,0))+(IF(F29="PH",E29))+(IF(H29="PH",G29,0))+(IF(J29="PH",I29,0))+(IF(L29="PH",K29,0))+(IF(N29="PH",M29,0))+(IF(P29="PH",O29,0))</f>
        <v>0</v>
      </c>
      <c r="V29" s="7">
        <f>(IF(D29="V",C29,0))+(IF(F29="V",E29))+(IF(H29="V",G29,0))+(IF(J29="V",I29,0))+(IF(L29="V",K29,0))+(IF(N29="V",M29,0))+(IF(P29="V",O29,0))</f>
        <v>0</v>
      </c>
      <c r="W29" s="7">
        <f>(IF(D29="S",C29,0))+(IF(F29="S",E29))+(IF(H29="S",G29,0))+(IF(J29="S",I29,0))+(IF(L29="S",K29,0))+(IF(N29="S",M29,0))+(IF(P29="S",O29,0))</f>
        <v>0</v>
      </c>
      <c r="X29" s="7">
        <f>(IF(D29="SL",C29,0))+(IF(F29="SL",E29))+(IF(H29="SL",G29,0))+(IF(J29="SL",I29,0))+(IF(L29="SL",K29,0))+(IF(N29="SL",M29,0))+(IF(P29="SL",O29,0))</f>
        <v>0</v>
      </c>
      <c r="Y29" s="7">
        <f>(IF(D29="C",C29,0))+(IF(F29="C",E29))+(IF(H29="C",G29,0))+(IF(J29="C",I29,0))+(IF(L29="C",K29,0))+(IF(N29="C",M29,0))+(IF(P29="C",O29,0))</f>
        <v>0</v>
      </c>
      <c r="Z29" s="7">
        <f>(IF(D29="PB",C29,0))+(IF(F29="PB",E29))+(IF(H29="PB",G29,0))+(IF(J29="PB",I29,0))+(IF(L29="PB",K29,0))+(IF(N29="PB",M29,0))+(IF(P29="PB",O29,0))</f>
        <v>0</v>
      </c>
      <c r="AA29" s="12">
        <f>(IF(D29="O",C29,0))+(IF(F29="O",E29))+(IF(H29="O",G29,0))+(IF(J29="O",I29,0))+(IF(L29="O",K29,0))+(IF(N29="O",M29,0))+(IF(P29="O",O29,0))</f>
        <v>0</v>
      </c>
    </row>
    <row r="30" spans="1:30" ht="14.25" thickBot="1" x14ac:dyDescent="0.35">
      <c r="A30" s="48"/>
      <c r="B30" s="48"/>
      <c r="C30" s="48"/>
      <c r="D30" s="48"/>
      <c r="E30" s="48"/>
      <c r="F30" s="48"/>
      <c r="G30" s="49"/>
      <c r="H30" s="48"/>
      <c r="I30" s="48"/>
      <c r="J30" s="48"/>
      <c r="K30" s="48"/>
      <c r="L30" s="48"/>
      <c r="M30" s="50"/>
      <c r="N30" s="51"/>
      <c r="O30" s="52" t="s">
        <v>42</v>
      </c>
      <c r="P30" s="53"/>
      <c r="Q30" s="83">
        <f>Q27+Q28+Q29</f>
        <v>0</v>
      </c>
      <c r="R30" s="84"/>
      <c r="S30" s="1"/>
      <c r="T30" s="11"/>
      <c r="U30" s="7"/>
      <c r="V30" s="7"/>
      <c r="W30" s="7"/>
      <c r="X30" s="7"/>
      <c r="Y30" s="7"/>
      <c r="Z30" s="7"/>
      <c r="AA30" s="12"/>
    </row>
    <row r="31" spans="1:30" s="1" customFormat="1" ht="13.5" customHeight="1" x14ac:dyDescent="0.3">
      <c r="A31" s="28"/>
      <c r="B31" s="28"/>
      <c r="C31" s="113" t="s">
        <v>0</v>
      </c>
      <c r="D31" s="114"/>
      <c r="E31" s="115">
        <f>IF($E18=0,"",$E18+7)</f>
        <v>42679</v>
      </c>
      <c r="F31" s="29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86"/>
      <c r="R31" s="86"/>
      <c r="S31" s="2"/>
      <c r="T31" s="11"/>
      <c r="U31" s="7"/>
      <c r="V31" s="7"/>
      <c r="W31" s="7"/>
      <c r="X31" s="7"/>
      <c r="Y31" s="7"/>
      <c r="Z31" s="7"/>
      <c r="AA31" s="12"/>
    </row>
    <row r="32" spans="1:30" x14ac:dyDescent="0.3">
      <c r="A32" s="28"/>
      <c r="B32" s="28"/>
      <c r="C32" s="113" t="s">
        <v>1</v>
      </c>
      <c r="D32" s="114"/>
      <c r="E32" s="116">
        <f>IF('Oct-Nov'!$E5=0,"",$E31+6)</f>
        <v>42685</v>
      </c>
      <c r="F32" s="30"/>
      <c r="G32" s="54"/>
      <c r="H32" s="28"/>
      <c r="I32" s="28"/>
      <c r="J32" s="28"/>
      <c r="K32" s="28"/>
      <c r="L32" s="28"/>
      <c r="M32" s="28"/>
      <c r="N32" s="28"/>
      <c r="O32" s="28"/>
      <c r="P32" s="28"/>
      <c r="Q32" s="86"/>
      <c r="R32" s="86"/>
      <c r="T32" s="11"/>
      <c r="U32" s="7"/>
      <c r="V32" s="7"/>
      <c r="W32" s="7"/>
      <c r="X32" s="7"/>
      <c r="Y32" s="7"/>
      <c r="Z32" s="7"/>
      <c r="AA32" s="12"/>
    </row>
    <row r="33" spans="1:30" x14ac:dyDescent="0.3">
      <c r="A33" s="28"/>
      <c r="B33" s="28"/>
      <c r="C33" s="107" t="s">
        <v>13</v>
      </c>
      <c r="D33" s="107"/>
      <c r="E33" s="108" t="s">
        <v>14</v>
      </c>
      <c r="F33" s="108"/>
      <c r="G33" s="106" t="s">
        <v>15</v>
      </c>
      <c r="H33" s="106"/>
      <c r="I33" s="106" t="s">
        <v>16</v>
      </c>
      <c r="J33" s="106"/>
      <c r="K33" s="106" t="s">
        <v>17</v>
      </c>
      <c r="L33" s="106"/>
      <c r="M33" s="106" t="s">
        <v>18</v>
      </c>
      <c r="N33" s="106"/>
      <c r="O33" s="106" t="s">
        <v>19</v>
      </c>
      <c r="P33" s="106"/>
      <c r="Q33" s="32"/>
      <c r="R33" s="32"/>
      <c r="T33" s="11"/>
      <c r="U33" s="7"/>
      <c r="V33" s="7"/>
      <c r="W33" s="7"/>
      <c r="X33" s="7"/>
      <c r="Y33" s="7"/>
      <c r="Z33" s="7"/>
      <c r="AA33" s="12"/>
    </row>
    <row r="34" spans="1:30" ht="14.25" thickBot="1" x14ac:dyDescent="0.35">
      <c r="A34" s="28"/>
      <c r="B34" s="28"/>
      <c r="C34" s="112">
        <f>IF(E18=0,"",E18+7)</f>
        <v>42679</v>
      </c>
      <c r="D34" s="111"/>
      <c r="E34" s="110">
        <f>IF($E18=0,"",$E18+8)</f>
        <v>42680</v>
      </c>
      <c r="F34" s="111"/>
      <c r="G34" s="110">
        <f>IF($E18=0,"",$E18+9)</f>
        <v>42681</v>
      </c>
      <c r="H34" s="111"/>
      <c r="I34" s="110">
        <f>IF($E18=0,"",$E18+10)</f>
        <v>42682</v>
      </c>
      <c r="J34" s="111"/>
      <c r="K34" s="110">
        <f>IF($E18=0,"",$E18+11)</f>
        <v>42683</v>
      </c>
      <c r="L34" s="111"/>
      <c r="M34" s="110">
        <f>IF($E18=0,"",$E18+12)</f>
        <v>42684</v>
      </c>
      <c r="N34" s="111"/>
      <c r="O34" s="110">
        <f>IF($E18=0,"",$E18+13)</f>
        <v>42685</v>
      </c>
      <c r="P34" s="109"/>
      <c r="Q34" s="87"/>
      <c r="R34" s="87"/>
      <c r="T34" s="11"/>
      <c r="U34" s="7"/>
      <c r="V34" s="7"/>
      <c r="W34" s="7"/>
      <c r="X34" s="7"/>
      <c r="Y34" s="7"/>
      <c r="Z34" s="7"/>
      <c r="AA34" s="12"/>
    </row>
    <row r="35" spans="1:30" x14ac:dyDescent="0.3">
      <c r="A35" s="154" t="s">
        <v>2</v>
      </c>
      <c r="B35" s="155"/>
      <c r="C35" s="70"/>
      <c r="D35" s="33" t="s">
        <v>3</v>
      </c>
      <c r="E35" s="70"/>
      <c r="F35" s="34" t="s">
        <v>3</v>
      </c>
      <c r="G35" s="70"/>
      <c r="H35" s="34" t="s">
        <v>3</v>
      </c>
      <c r="I35" s="70"/>
      <c r="J35" s="34" t="s">
        <v>3</v>
      </c>
      <c r="K35" s="70"/>
      <c r="L35" s="34" t="s">
        <v>3</v>
      </c>
      <c r="M35" s="70"/>
      <c r="N35" s="34" t="s">
        <v>3</v>
      </c>
      <c r="O35" s="70"/>
      <c r="P35" s="34" t="s">
        <v>3</v>
      </c>
      <c r="Q35" s="32"/>
      <c r="R35" s="32"/>
      <c r="T35" s="11"/>
      <c r="U35" s="7"/>
      <c r="V35" s="7"/>
      <c r="W35" s="7"/>
      <c r="X35" s="7"/>
      <c r="Y35" s="7"/>
      <c r="Z35" s="7"/>
      <c r="AA35" s="12"/>
    </row>
    <row r="36" spans="1:30" ht="14.25" thickBot="1" x14ac:dyDescent="0.35">
      <c r="A36" s="152" t="s">
        <v>4</v>
      </c>
      <c r="B36" s="153"/>
      <c r="C36" s="71"/>
      <c r="D36" s="36">
        <f>IF((OR(C36="",C35="")),0,IF((C36&lt;C35),((C36-C35)*24)+24,(C36-C35)*24))</f>
        <v>0</v>
      </c>
      <c r="E36" s="71"/>
      <c r="F36" s="37">
        <f>IF((OR(E36="",E35="")),0,IF((E36&lt;E35),((E36-E35)*24)+24,(E36-E35)*24))</f>
        <v>0</v>
      </c>
      <c r="G36" s="71"/>
      <c r="H36" s="37">
        <f>IF((OR(G36="",G35="")),0,IF((G36&lt;G35),((G36-G35)*24)+24,(G36-G35)*24))</f>
        <v>0</v>
      </c>
      <c r="I36" s="71"/>
      <c r="J36" s="37">
        <f>IF((OR(I36="",I35="")),0,IF((I36&lt;I35),((I36-I35)*24)+24,(I36-I35)*24))</f>
        <v>0</v>
      </c>
      <c r="K36" s="71"/>
      <c r="L36" s="37">
        <f>IF((OR(K36="",K35="")),0,IF((K36&lt;K35),((K36-K35)*24)+24,(K36-K35)*24))</f>
        <v>0</v>
      </c>
      <c r="M36" s="71"/>
      <c r="N36" s="37">
        <f>IF((OR(M36="",M35="")),0,IF((M36&lt;M35),((M36-M35)*24)+24,(M36-M35)*24))</f>
        <v>0</v>
      </c>
      <c r="O36" s="71"/>
      <c r="P36" s="37">
        <f>IF((OR(O36="",O35="")),0,IF((O36&lt;O35),((O36-O35)*24)+24,(O36-O35)*24))</f>
        <v>0</v>
      </c>
      <c r="Q36" s="87"/>
      <c r="R36" s="87"/>
      <c r="T36" s="11"/>
      <c r="U36" s="7"/>
      <c r="V36" s="7"/>
      <c r="W36" s="7"/>
      <c r="X36" s="7"/>
      <c r="Y36" s="7"/>
      <c r="Z36" s="7"/>
      <c r="AA36" s="12"/>
    </row>
    <row r="37" spans="1:30" ht="14.25" thickBot="1" x14ac:dyDescent="0.35">
      <c r="A37" s="38"/>
      <c r="B37" s="39"/>
      <c r="C37" s="40"/>
      <c r="D37" s="41"/>
      <c r="E37" s="55"/>
      <c r="F37" s="41"/>
      <c r="G37" s="55"/>
      <c r="H37" s="41"/>
      <c r="I37" s="55"/>
      <c r="J37" s="41"/>
      <c r="K37" s="55"/>
      <c r="L37" s="41"/>
      <c r="M37" s="55"/>
      <c r="N37" s="41"/>
      <c r="O37" s="55"/>
      <c r="P37" s="61"/>
      <c r="Q37" s="32"/>
      <c r="R37" s="32"/>
      <c r="T37" s="11"/>
      <c r="U37" s="7"/>
      <c r="V37" s="7"/>
      <c r="W37" s="7"/>
      <c r="X37" s="7"/>
      <c r="Y37" s="7"/>
      <c r="Z37" s="7"/>
      <c r="AA37" s="12"/>
    </row>
    <row r="38" spans="1:30" x14ac:dyDescent="0.3">
      <c r="A38" s="154" t="s">
        <v>2</v>
      </c>
      <c r="B38" s="155"/>
      <c r="C38" s="70"/>
      <c r="D38" s="33" t="s">
        <v>3</v>
      </c>
      <c r="E38" s="70"/>
      <c r="F38" s="34" t="s">
        <v>3</v>
      </c>
      <c r="G38" s="70"/>
      <c r="H38" s="34" t="s">
        <v>3</v>
      </c>
      <c r="I38" s="70"/>
      <c r="J38" s="34" t="s">
        <v>3</v>
      </c>
      <c r="K38" s="70"/>
      <c r="L38" s="34" t="s">
        <v>3</v>
      </c>
      <c r="M38" s="70"/>
      <c r="N38" s="34" t="s">
        <v>3</v>
      </c>
      <c r="O38" s="70"/>
      <c r="P38" s="34" t="s">
        <v>3</v>
      </c>
      <c r="Q38" s="56" t="s">
        <v>3</v>
      </c>
      <c r="R38" s="43"/>
      <c r="T38" s="11"/>
      <c r="U38" s="7"/>
      <c r="V38" s="7"/>
      <c r="W38" s="7"/>
      <c r="X38" s="7"/>
      <c r="Y38" s="7"/>
      <c r="Z38" s="7"/>
      <c r="AA38" s="12"/>
    </row>
    <row r="39" spans="1:30" ht="14.25" thickBot="1" x14ac:dyDescent="0.35">
      <c r="A39" s="156" t="s">
        <v>4</v>
      </c>
      <c r="B39" s="157"/>
      <c r="C39" s="71"/>
      <c r="D39" s="36">
        <f>IF((OR(C39="",C38="")),0,IF((C39&lt;C38),((C39-C38)*24)+24,(C39-C38)*24))</f>
        <v>0</v>
      </c>
      <c r="E39" s="71"/>
      <c r="F39" s="37">
        <f>IF((OR(E39="",E38="")),0,IF((E39&lt;E38),((E39-E38)*24)+24,(E39-E38)*24))</f>
        <v>0</v>
      </c>
      <c r="G39" s="71"/>
      <c r="H39" s="37">
        <f>IF((OR(G39="",G38="")),0,IF((G39&lt;G38),((G39-G38)*24)+24,(G39-G38)*24))</f>
        <v>0</v>
      </c>
      <c r="I39" s="71"/>
      <c r="J39" s="37">
        <f>IF((OR(I39="",I38="")),0,IF((I39&lt;I38),((I39-I38)*24)+24,(I39-I38)*24))</f>
        <v>0</v>
      </c>
      <c r="K39" s="71"/>
      <c r="L39" s="37">
        <f>IF((OR(K39="",K38="")),0,IF((K39&lt;K38),((K39-K38)*24)+24,(K39-K38)*24))</f>
        <v>0</v>
      </c>
      <c r="M39" s="71"/>
      <c r="N39" s="37">
        <f>IF((OR(M39="",M38="")),0,IF((M39&lt;M38),((M39-M38)*24)+24,(M39-M38)*24))</f>
        <v>0</v>
      </c>
      <c r="O39" s="71"/>
      <c r="P39" s="37">
        <f>IF((OR(O39="",O38="")),0,IF((O39&lt;O38),((O39-O38)*24)+24,(O39-O38)*24))</f>
        <v>0</v>
      </c>
      <c r="Q39" s="56" t="s">
        <v>20</v>
      </c>
      <c r="R39" s="88"/>
      <c r="T39" s="11"/>
      <c r="U39" s="7"/>
      <c r="V39" s="7"/>
      <c r="W39" s="7"/>
      <c r="X39" s="7"/>
      <c r="Y39" s="7"/>
      <c r="Z39" s="7"/>
      <c r="AA39" s="12"/>
    </row>
    <row r="40" spans="1:30" ht="14.25" thickBot="1" x14ac:dyDescent="0.35">
      <c r="A40" s="169" t="s">
        <v>5</v>
      </c>
      <c r="B40" s="170"/>
      <c r="C40" s="59">
        <f>IF(OR(ISTEXT(D36)),"Error in C12 or C15",(D36+D39))</f>
        <v>0</v>
      </c>
      <c r="D40" s="60"/>
      <c r="E40" s="59">
        <f>IF(OR(ISTEXT(F36)),"Error in C12 or C15",(F36+F39))</f>
        <v>0</v>
      </c>
      <c r="F40" s="60"/>
      <c r="G40" s="59">
        <f>IF(OR(ISTEXT(H36)),"Error in C12 or C15",(H36+H39))</f>
        <v>0</v>
      </c>
      <c r="H40" s="60"/>
      <c r="I40" s="59">
        <f>IF(OR(ISTEXT(J36)),"Error in C12 or C15",(J36+J39))</f>
        <v>0</v>
      </c>
      <c r="J40" s="60"/>
      <c r="K40" s="59">
        <f>IF(OR(ISTEXT(L36)),"Error in C12 or C15",(L36+L39))</f>
        <v>0</v>
      </c>
      <c r="L40" s="60"/>
      <c r="M40" s="59">
        <f>IF(OR(ISTEXT(N36)),"Error in C12 or C15",(N36+N39))</f>
        <v>0</v>
      </c>
      <c r="N40" s="60"/>
      <c r="O40" s="59">
        <f>IF(OR(ISTEXT(P36)),"Error in C12 or C15",(P36+P39))</f>
        <v>0</v>
      </c>
      <c r="P40" s="60"/>
      <c r="Q40" s="46">
        <f>SUM(C40:P40)</f>
        <v>0</v>
      </c>
      <c r="R40" s="47"/>
      <c r="T40" s="11" t="s">
        <v>22</v>
      </c>
      <c r="U40" s="7" t="s">
        <v>23</v>
      </c>
      <c r="V40" s="7" t="s">
        <v>24</v>
      </c>
      <c r="W40" s="7" t="s">
        <v>25</v>
      </c>
      <c r="X40" s="7" t="s">
        <v>26</v>
      </c>
      <c r="Y40" s="7" t="s">
        <v>27</v>
      </c>
      <c r="Z40" s="7" t="s">
        <v>28</v>
      </c>
      <c r="AA40" s="12" t="s">
        <v>29</v>
      </c>
    </row>
    <row r="41" spans="1:30" x14ac:dyDescent="0.3">
      <c r="A41" s="158" t="s">
        <v>21</v>
      </c>
      <c r="B41" s="159"/>
      <c r="C41" s="72"/>
      <c r="D41" s="73"/>
      <c r="E41" s="72"/>
      <c r="F41" s="73"/>
      <c r="G41" s="72"/>
      <c r="H41" s="73"/>
      <c r="I41" s="72"/>
      <c r="J41" s="73"/>
      <c r="K41" s="72"/>
      <c r="L41" s="73"/>
      <c r="M41" s="72"/>
      <c r="N41" s="73"/>
      <c r="O41" s="72"/>
      <c r="P41" s="73"/>
      <c r="Q41" s="41">
        <f>C41+E41+G41+I41+K41+M41+O41</f>
        <v>0</v>
      </c>
      <c r="R41" s="82" t="s">
        <v>39</v>
      </c>
      <c r="T41" s="11">
        <f>(IF(D41="AL",C41,0))+(IF(F41="AL",E41))+(IF(H41="AL",G41,0))+(IF(J41="AL",I41,0))+(IF(L41="AL",K41,0))+(IF(N41="AL",M41,0))+(IF(P41="AL",O41,0))</f>
        <v>0</v>
      </c>
      <c r="U41" s="7">
        <f>(IF(D41="PH",C41,0))+(IF(F41="PH",E41))+(IF(H41="PH",G41,0))+(IF(J41="PH",I41,0))+(IF(L41="PH",K41,0))+(IF(N41="PH",M41,0))+(IF(P41="PH",O41,0))</f>
        <v>0</v>
      </c>
      <c r="V41" s="7">
        <f>(IF(D41="V",C41,0))+(IF(F41="V",E41))+(IF(H41="V",G41,0))+(IF(J41="V",I41,0))+(IF(L41="V",K41,0))+(IF(N41="V",M41,0))+(IF(P41="V",O41,0))</f>
        <v>0</v>
      </c>
      <c r="W41" s="7">
        <f>(IF(D41="S",C41,0))+(IF(F41="S",E41))+(IF(H41="S",G41,0))+(IF(J41="S",I41,0))+(IF(L41="S",K41,0))+(IF(N41="S",M41,0))+(IF(P41="S",O41,0))</f>
        <v>0</v>
      </c>
      <c r="X41" s="7">
        <f>(IF(D41="SL",C41,0))+(IF(F41="SL",E41))+(IF(H41="SL",G41,0))+(IF(J41="SL",I41,0))+(IF(L41="SL",K41,0))+(IF(N41="SL",M41,0))+(IF(P41="SL",O41,0))</f>
        <v>0</v>
      </c>
      <c r="Y41" s="7">
        <f>(IF(D41="C",C41,0))+(IF(F41="C",E41))+(IF(H41="C",G41,0))+(IF(J41="C",I41,0))+(IF(L41="C",K41,0))+(IF(N41="C",M41,0))+(IF(P41="C",O41,0))</f>
        <v>0</v>
      </c>
      <c r="Z41" s="7">
        <f>(IF(D41="PB",C41,0))+(IF(F41="PB",E41))+(IF(H41="PB",G41,0))+(IF(J41="PB",I41,0))+(IF(L41="PB",K41,0))+(IF(N41="PB",M41,0))+(IF(P41="PB",O41,0))</f>
        <v>0</v>
      </c>
      <c r="AA41" s="12">
        <f>(IF(D41="O",C41,0))+(IF(F41="O",E41))+(IF(H41="O",G41,0))+(IF(J41="O",I41,0))+(IF(L41="O",K41,0))+(IF(N41="O",M41,0))+(IF(P41="O",O41,0))</f>
        <v>0</v>
      </c>
    </row>
    <row r="42" spans="1:30" ht="14.25" thickBot="1" x14ac:dyDescent="0.35">
      <c r="A42" s="158" t="s">
        <v>21</v>
      </c>
      <c r="B42" s="159"/>
      <c r="C42" s="74"/>
      <c r="D42" s="75"/>
      <c r="E42" s="74"/>
      <c r="F42" s="75"/>
      <c r="G42" s="74"/>
      <c r="H42" s="75"/>
      <c r="I42" s="74"/>
      <c r="J42" s="75"/>
      <c r="K42" s="74"/>
      <c r="L42" s="75"/>
      <c r="M42" s="74"/>
      <c r="N42" s="75"/>
      <c r="O42" s="74"/>
      <c r="P42" s="75"/>
      <c r="Q42" s="41">
        <f>C42+E42+G42+I42+K42+M42+O42</f>
        <v>0</v>
      </c>
      <c r="R42" s="82" t="s">
        <v>40</v>
      </c>
      <c r="T42" s="11">
        <f>(IF(D42="AL",C42,0))+(IF(F42="AL",E42))+(IF(H42="AL",G42,0))+(IF(J42="AL",I42,0))+(IF(L42="AL",K42,0))+(IF(N42="AL",M42,0))+(IF(P42="AL",O42,0))</f>
        <v>0</v>
      </c>
      <c r="U42" s="7">
        <f>(IF(D42="PH",C42,0))+(IF(F42="PH",E42))+(IF(H42="PH",G42,0))+(IF(J42="PH",I42,0))+(IF(L42="PH",K42,0))+(IF(N42="PH",M42,0))+(IF(P42="PH",O42,0))</f>
        <v>0</v>
      </c>
      <c r="V42" s="7">
        <f>(IF(D42="V",C42,0))+(IF(F42="V",E42))+(IF(H42="V",G42,0))+(IF(J42="V",I42,0))+(IF(L42="V",K42,0))+(IF(N42="V",M42,0))+(IF(P42="V",O42,0))</f>
        <v>0</v>
      </c>
      <c r="W42" s="7">
        <f>(IF(D42="S",C42,0))+(IF(F42="S",E42))+(IF(H42="S",G42,0))+(IF(J42="S",I42,0))+(IF(L42="S",K42,0))+(IF(N42="S",M42,0))+(IF(P42="S",O42,0))</f>
        <v>0</v>
      </c>
      <c r="X42" s="7">
        <f>(IF(D42="SL",C42,0))+(IF(F42="SL",E42))+(IF(H42="SL",G42,0))+(IF(J42="SL",I42,0))+(IF(L42="SL",K42,0))+(IF(N42="SL",M42,0))+(IF(P42="SL",O42,0))</f>
        <v>0</v>
      </c>
      <c r="Y42" s="7">
        <f>(IF(D42="C",C42,0))+(IF(F42="C",E42))+(IF(H42="C",G42,0))+(IF(J42="C",I42,0))+(IF(L42="C",K42,0))+(IF(N42="C",M42,0))+(IF(P42="C",O42,0))</f>
        <v>0</v>
      </c>
      <c r="Z42" s="7">
        <f>(IF(D42="PB",C42,0))+(IF(F42="PB",E42))+(IF(H42="PB",G42,0))+(IF(J42="PB",I42,0))+(IF(L42="PB",K42,0))+(IF(N42="PB",M42,0))+(IF(P42="PB",O42,0))</f>
        <v>0</v>
      </c>
      <c r="AA42" s="12">
        <f>(IF(D42="O",C42,0))+(IF(F42="O",E42))+(IF(H42="O",G42,0))+(IF(J42="O",I42,0))+(IF(L42="O",K42,0))+(IF(N42="O",M42,0))+(IF(P42="O",O42,0))</f>
        <v>0</v>
      </c>
    </row>
    <row r="43" spans="1:30" ht="14.25" thickBot="1" x14ac:dyDescent="0.35">
      <c r="A43" s="48"/>
      <c r="B43" s="48"/>
      <c r="C43" s="48"/>
      <c r="D43" s="48"/>
      <c r="E43" s="48"/>
      <c r="F43" s="48"/>
      <c r="G43" s="49"/>
      <c r="H43" s="48"/>
      <c r="I43" s="48"/>
      <c r="J43" s="48"/>
      <c r="K43" s="48"/>
      <c r="L43" s="48"/>
      <c r="M43" s="50"/>
      <c r="N43" s="51"/>
      <c r="O43" s="52" t="s">
        <v>42</v>
      </c>
      <c r="P43" s="53"/>
      <c r="Q43" s="83">
        <f>Q40+Q41+Q42</f>
        <v>0</v>
      </c>
      <c r="R43" s="84"/>
      <c r="S43" s="1"/>
      <c r="T43" s="11"/>
      <c r="U43" s="7"/>
      <c r="V43" s="7"/>
      <c r="W43" s="7"/>
      <c r="X43" s="7"/>
      <c r="Y43" s="7"/>
      <c r="Z43" s="7"/>
      <c r="AA43" s="12"/>
    </row>
    <row r="44" spans="1:30" x14ac:dyDescent="0.3">
      <c r="A44" s="28"/>
      <c r="B44" s="28"/>
      <c r="C44" s="113" t="s">
        <v>0</v>
      </c>
      <c r="D44" s="114"/>
      <c r="E44" s="115">
        <v>42686</v>
      </c>
      <c r="F44" s="29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86"/>
      <c r="R44" s="86"/>
      <c r="T44" s="11"/>
      <c r="U44" s="7"/>
      <c r="V44" s="7"/>
      <c r="W44" s="7"/>
      <c r="X44" s="7"/>
      <c r="Y44" s="7"/>
      <c r="Z44" s="7"/>
      <c r="AA44" s="12"/>
      <c r="AB44" s="1"/>
      <c r="AC44" s="1"/>
      <c r="AD44" s="1"/>
    </row>
    <row r="45" spans="1:30" x14ac:dyDescent="0.3">
      <c r="A45" s="28"/>
      <c r="B45" s="28"/>
      <c r="C45" s="113" t="s">
        <v>1</v>
      </c>
      <c r="D45" s="114"/>
      <c r="E45" s="116">
        <f>IF($E$44=0,"",$E$44+6)</f>
        <v>42692</v>
      </c>
      <c r="F45" s="30"/>
      <c r="G45" s="28" t="s">
        <v>48</v>
      </c>
      <c r="H45" s="28"/>
      <c r="I45" s="28"/>
      <c r="J45" s="28"/>
      <c r="K45" s="28"/>
      <c r="L45" s="28"/>
      <c r="M45" s="28"/>
      <c r="N45" s="28"/>
      <c r="O45" s="28"/>
      <c r="P45" s="28"/>
      <c r="Q45" s="86"/>
      <c r="R45" s="86"/>
      <c r="T45" s="11"/>
      <c r="U45" s="7"/>
      <c r="V45" s="7"/>
      <c r="W45" s="7"/>
      <c r="X45" s="7"/>
      <c r="Y45" s="7"/>
      <c r="Z45" s="7"/>
      <c r="AA45" s="12"/>
    </row>
    <row r="46" spans="1:30" x14ac:dyDescent="0.3">
      <c r="A46" s="28"/>
      <c r="B46" s="28"/>
      <c r="C46" s="107" t="s">
        <v>13</v>
      </c>
      <c r="D46" s="107"/>
      <c r="E46" s="108" t="s">
        <v>14</v>
      </c>
      <c r="F46" s="108"/>
      <c r="G46" s="106" t="s">
        <v>15</v>
      </c>
      <c r="H46" s="106"/>
      <c r="I46" s="106" t="s">
        <v>16</v>
      </c>
      <c r="J46" s="106"/>
      <c r="K46" s="106" t="s">
        <v>17</v>
      </c>
      <c r="L46" s="106"/>
      <c r="M46" s="106" t="s">
        <v>18</v>
      </c>
      <c r="N46" s="106"/>
      <c r="O46" s="106" t="s">
        <v>19</v>
      </c>
      <c r="P46" s="106"/>
      <c r="Q46" s="32"/>
      <c r="R46" s="32"/>
      <c r="T46" s="11"/>
      <c r="U46" s="7"/>
      <c r="V46" s="7"/>
      <c r="W46" s="7"/>
      <c r="X46" s="7"/>
      <c r="Y46" s="7"/>
      <c r="Z46" s="7"/>
      <c r="AA46" s="12"/>
    </row>
    <row r="47" spans="1:30" ht="14.25" thickBot="1" x14ac:dyDescent="0.35">
      <c r="A47" s="28"/>
      <c r="B47" s="28"/>
      <c r="C47" s="110">
        <f>IF($E$44=0,"",$E$44)</f>
        <v>42686</v>
      </c>
      <c r="D47" s="111"/>
      <c r="E47" s="110">
        <f>IF($E$44=0,"",$E$44+1)</f>
        <v>42687</v>
      </c>
      <c r="F47" s="111"/>
      <c r="G47" s="110">
        <f>IF($E$44=0,"",$E$44+2)</f>
        <v>42688</v>
      </c>
      <c r="H47" s="111"/>
      <c r="I47" s="110">
        <f>IF($E$44=0,"",$E$44+3)</f>
        <v>42689</v>
      </c>
      <c r="J47" s="111"/>
      <c r="K47" s="110">
        <f>IF($E$44=0,"",$E$44+4)</f>
        <v>42690</v>
      </c>
      <c r="L47" s="111"/>
      <c r="M47" s="110">
        <f>IF($E$44=0,"",$E$44+5)</f>
        <v>42691</v>
      </c>
      <c r="N47" s="111"/>
      <c r="O47" s="110">
        <f>IF($E$44=0,"",$E$44+6)</f>
        <v>42692</v>
      </c>
      <c r="P47" s="109"/>
      <c r="Q47" s="87"/>
      <c r="R47" s="87"/>
      <c r="T47" s="11"/>
      <c r="U47" s="7"/>
      <c r="V47" s="7"/>
      <c r="W47" s="7"/>
      <c r="X47" s="7"/>
      <c r="Y47" s="7"/>
      <c r="Z47" s="7"/>
      <c r="AA47" s="12"/>
    </row>
    <row r="48" spans="1:30" x14ac:dyDescent="0.3">
      <c r="A48" s="154" t="s">
        <v>2</v>
      </c>
      <c r="B48" s="155"/>
      <c r="C48" s="70"/>
      <c r="D48" s="33" t="s">
        <v>3</v>
      </c>
      <c r="E48" s="70"/>
      <c r="F48" s="34" t="s">
        <v>3</v>
      </c>
      <c r="G48" s="70"/>
      <c r="H48" s="34" t="s">
        <v>3</v>
      </c>
      <c r="I48" s="70"/>
      <c r="J48" s="34" t="s">
        <v>3</v>
      </c>
      <c r="K48" s="70"/>
      <c r="L48" s="34" t="s">
        <v>3</v>
      </c>
      <c r="M48" s="70"/>
      <c r="N48" s="34" t="s">
        <v>3</v>
      </c>
      <c r="O48" s="70"/>
      <c r="P48" s="34" t="s">
        <v>3</v>
      </c>
      <c r="Q48" s="32"/>
      <c r="R48" s="32"/>
      <c r="T48" s="11"/>
      <c r="U48" s="7"/>
      <c r="V48" s="7"/>
      <c r="W48" s="7"/>
      <c r="X48" s="7"/>
      <c r="Y48" s="7"/>
      <c r="Z48" s="7"/>
      <c r="AA48" s="12"/>
    </row>
    <row r="49" spans="1:30" ht="14.25" thickBot="1" x14ac:dyDescent="0.35">
      <c r="A49" s="152" t="s">
        <v>4</v>
      </c>
      <c r="B49" s="153"/>
      <c r="C49" s="71"/>
      <c r="D49" s="36">
        <f>IF((OR(C49="",C48="")),0,IF((C49&lt;C48),((C49-C48)*24)+24,(C49-C48)*24))</f>
        <v>0</v>
      </c>
      <c r="E49" s="71"/>
      <c r="F49" s="37">
        <f>IF((OR(E49="",E48="")),0,IF((E49&lt;E48),((E49-E48)*24)+24,(E49-E48)*24))</f>
        <v>0</v>
      </c>
      <c r="G49" s="71"/>
      <c r="H49" s="37">
        <f>IF((OR(G49="",G48="")),0,IF((G49&lt;G48),((G49-G48)*24)+24,(G49-G48)*24))</f>
        <v>0</v>
      </c>
      <c r="I49" s="71"/>
      <c r="J49" s="37">
        <f>IF((OR(I49="",I48="")),0,IF((I49&lt;I48),((I49-I48)*24)+24,(I49-I48)*24))</f>
        <v>0</v>
      </c>
      <c r="K49" s="71"/>
      <c r="L49" s="37">
        <f>IF((OR(K49="",K48="")),0,IF((K49&lt;K48),((K49-K48)*24)+24,(K49-K48)*24))</f>
        <v>0</v>
      </c>
      <c r="M49" s="71"/>
      <c r="N49" s="37">
        <f>IF((OR(M49="",M48="")),0,IF((M49&lt;M48),((M49-M48)*24)+24,(M49-M48)*24))</f>
        <v>0</v>
      </c>
      <c r="O49" s="71"/>
      <c r="P49" s="37">
        <f>IF((OR(O49="",O48="")),0,IF((O49&lt;O48),((O49-O48)*24)+24,(O49-O48)*24))</f>
        <v>0</v>
      </c>
      <c r="Q49" s="87"/>
      <c r="R49" s="87"/>
      <c r="T49" s="11"/>
      <c r="U49" s="7"/>
      <c r="V49" s="7"/>
      <c r="W49" s="7"/>
      <c r="X49" s="7"/>
      <c r="Y49" s="7"/>
      <c r="Z49" s="7"/>
      <c r="AA49" s="12"/>
    </row>
    <row r="50" spans="1:30" ht="14.25" thickBot="1" x14ac:dyDescent="0.35">
      <c r="A50" s="38"/>
      <c r="B50" s="39"/>
      <c r="C50" s="40"/>
      <c r="D50" s="41"/>
      <c r="E50" s="55"/>
      <c r="F50" s="41"/>
      <c r="G50" s="55"/>
      <c r="H50" s="41"/>
      <c r="I50" s="55"/>
      <c r="J50" s="41"/>
      <c r="K50" s="55"/>
      <c r="L50" s="41"/>
      <c r="M50" s="55"/>
      <c r="N50" s="41"/>
      <c r="O50" s="55"/>
      <c r="P50" s="41"/>
      <c r="Q50" s="32"/>
      <c r="R50" s="32"/>
      <c r="T50" s="11"/>
      <c r="U50" s="7"/>
      <c r="V50" s="7"/>
      <c r="W50" s="7"/>
      <c r="X50" s="7"/>
      <c r="Y50" s="7"/>
      <c r="Z50" s="7"/>
      <c r="AA50" s="12"/>
    </row>
    <row r="51" spans="1:30" x14ac:dyDescent="0.3">
      <c r="A51" s="154" t="s">
        <v>2</v>
      </c>
      <c r="B51" s="155"/>
      <c r="C51" s="70"/>
      <c r="D51" s="33" t="s">
        <v>3</v>
      </c>
      <c r="E51" s="70"/>
      <c r="F51" s="34" t="s">
        <v>3</v>
      </c>
      <c r="G51" s="70"/>
      <c r="H51" s="34" t="s">
        <v>3</v>
      </c>
      <c r="I51" s="70"/>
      <c r="J51" s="34" t="s">
        <v>3</v>
      </c>
      <c r="K51" s="70"/>
      <c r="L51" s="34" t="s">
        <v>3</v>
      </c>
      <c r="M51" s="70"/>
      <c r="N51" s="34" t="s">
        <v>3</v>
      </c>
      <c r="O51" s="70"/>
      <c r="P51" s="34" t="s">
        <v>3</v>
      </c>
      <c r="Q51" s="42" t="s">
        <v>3</v>
      </c>
      <c r="R51" s="43" t="s">
        <v>39</v>
      </c>
      <c r="T51" s="11"/>
      <c r="U51" s="7"/>
      <c r="V51" s="7"/>
      <c r="W51" s="7"/>
      <c r="X51" s="7"/>
      <c r="Y51" s="7"/>
      <c r="Z51" s="7"/>
      <c r="AA51" s="12"/>
    </row>
    <row r="52" spans="1:30" ht="13.5" customHeight="1" thickBot="1" x14ac:dyDescent="0.35">
      <c r="A52" s="156" t="s">
        <v>4</v>
      </c>
      <c r="B52" s="157"/>
      <c r="C52" s="71"/>
      <c r="D52" s="36">
        <f>IF((OR(C52="",C51="")),0,IF((C52&lt;C51),((C52-C51)*24)+24,(C52-C51)*24))</f>
        <v>0</v>
      </c>
      <c r="E52" s="71"/>
      <c r="F52" s="37">
        <f>IF((OR(E52="",E51="")),0,IF((E52&lt;E51),((E52-E51)*24)+24,(E52-E51)*24))</f>
        <v>0</v>
      </c>
      <c r="G52" s="71"/>
      <c r="H52" s="37">
        <f>IF((OR(G52="",G51="")),0,IF((G52&lt;G51),((G52-G51)*24)+24,(G52-G51)*24))</f>
        <v>0</v>
      </c>
      <c r="I52" s="71"/>
      <c r="J52" s="37">
        <f>IF((OR(I52="",I51="")),0,IF((I52&lt;I51),((I52-I51)*24)+24,(I52-I51)*24))</f>
        <v>0</v>
      </c>
      <c r="K52" s="71"/>
      <c r="L52" s="37">
        <f>IF((OR(K52="",K51="")),0,IF((K52&lt;K51),((K52-K51)*24)+24,(K52-K51)*24))</f>
        <v>0</v>
      </c>
      <c r="M52" s="71"/>
      <c r="N52" s="37">
        <f>IF((OR(M52="",M51="")),0,IF((M52&lt;M51),((M52-M51)*24)+24,(M52-M51)*24))</f>
        <v>0</v>
      </c>
      <c r="O52" s="71"/>
      <c r="P52" s="37">
        <f>IF((OR(O52="",O51="")),0,IF((O52&lt;O51),((O52-O51)*24)+24,(O52-O51)*24))</f>
        <v>0</v>
      </c>
      <c r="Q52" s="42" t="s">
        <v>20</v>
      </c>
      <c r="R52" s="88" t="s">
        <v>40</v>
      </c>
      <c r="T52" s="11"/>
      <c r="U52" s="7"/>
      <c r="V52" s="7"/>
      <c r="W52" s="7"/>
      <c r="X52" s="7"/>
      <c r="Y52" s="7"/>
      <c r="Z52" s="7"/>
      <c r="AA52" s="12"/>
    </row>
    <row r="53" spans="1:30" ht="14.25" thickBot="1" x14ac:dyDescent="0.35">
      <c r="A53" s="169" t="s">
        <v>41</v>
      </c>
      <c r="B53" s="170"/>
      <c r="C53" s="44">
        <f>IF(OR(ISTEXT(D49)),"Error in C12 or C15",(D49+D52))</f>
        <v>0</v>
      </c>
      <c r="D53" s="45"/>
      <c r="E53" s="44">
        <f>IF(OR(ISTEXT(F49)),"Error in C12 or C15",(F49+F52))</f>
        <v>0</v>
      </c>
      <c r="F53" s="45"/>
      <c r="G53" s="44">
        <f>IF(OR(ISTEXT(H49)),"Error in C12 or C15",(H49+H52))</f>
        <v>0</v>
      </c>
      <c r="H53" s="45"/>
      <c r="I53" s="44">
        <f>IF(OR(ISTEXT(J49)),"Error in C12 or C15",(J49+J52))</f>
        <v>0</v>
      </c>
      <c r="J53" s="45"/>
      <c r="K53" s="44">
        <f>IF(OR(ISTEXT(L49)),"Error in C12 or C15",(L49+L52))</f>
        <v>0</v>
      </c>
      <c r="L53" s="45"/>
      <c r="M53" s="44">
        <f>IF(OR(ISTEXT(N49)),"Error in C12 or C15",(N49+N52))</f>
        <v>0</v>
      </c>
      <c r="N53" s="45"/>
      <c r="O53" s="44">
        <f>IF(OR(ISTEXT(P49)),"Error in C12 or C15",(P49+P52))</f>
        <v>0</v>
      </c>
      <c r="P53" s="45"/>
      <c r="Q53" s="46">
        <f>SUM(C53:P53)</f>
        <v>0</v>
      </c>
      <c r="R53" s="47"/>
      <c r="T53" s="11" t="s">
        <v>22</v>
      </c>
      <c r="U53" s="7" t="s">
        <v>23</v>
      </c>
      <c r="V53" s="7" t="s">
        <v>24</v>
      </c>
      <c r="W53" s="7" t="s">
        <v>25</v>
      </c>
      <c r="X53" s="7" t="s">
        <v>26</v>
      </c>
      <c r="Y53" s="7" t="s">
        <v>27</v>
      </c>
      <c r="Z53" s="7" t="s">
        <v>28</v>
      </c>
      <c r="AA53" s="12" t="s">
        <v>29</v>
      </c>
    </row>
    <row r="54" spans="1:30" x14ac:dyDescent="0.3">
      <c r="A54" s="158" t="s">
        <v>21</v>
      </c>
      <c r="B54" s="159"/>
      <c r="C54" s="72"/>
      <c r="D54" s="73"/>
      <c r="E54" s="72"/>
      <c r="F54" s="73"/>
      <c r="G54" s="72"/>
      <c r="H54" s="73"/>
      <c r="I54" s="72"/>
      <c r="J54" s="73"/>
      <c r="K54" s="72"/>
      <c r="L54" s="73"/>
      <c r="M54" s="72"/>
      <c r="N54" s="73"/>
      <c r="O54" s="72"/>
      <c r="P54" s="73"/>
      <c r="Q54" s="41">
        <f>C54+E54+G54+I54+K54+M54+O54</f>
        <v>0</v>
      </c>
      <c r="R54" s="82" t="s">
        <v>39</v>
      </c>
      <c r="T54" s="11">
        <f>(IF(D54="AL",C54,0))+(IF(F54="AL",E54))+(IF(H54="AL",G54,0))+(IF(J54="AL",I54,0))+(IF(L54="AL",K54,0))+(IF(N54="AL",M54,0))+(IF(P54="AL",O54,0))</f>
        <v>0</v>
      </c>
      <c r="U54" s="7">
        <f>(IF(D54="PH",C54,0))+(IF(F54="PH",E54))+(IF(H54="PH",G54,0))+(IF(J54="PH",I54,0))+(IF(L54="PH",K54,0))+(IF(N54="PH",M54,0))+(IF(P54="PH",O54,0))</f>
        <v>0</v>
      </c>
      <c r="V54" s="7">
        <f>(IF(D54="V",C54,0))+(IF(F54="V",E54))+(IF(H54="V",G54,0))+(IF(J54="V",I54,0))+(IF(L54="V",K54,0))+(IF(N54="V",M54,0))+(IF(P54="V",O54,0))</f>
        <v>0</v>
      </c>
      <c r="W54" s="7">
        <f>(IF(D54="S",C54,0))+(IF(F54="S",E54))+(IF(H54="S",G54,0))+(IF(J54="S",I54,0))+(IF(L54="S",K54,0))+(IF(N54="S",M54,0))+(IF(P54="S",O54,0))</f>
        <v>0</v>
      </c>
      <c r="X54" s="7">
        <f>(IF(D54="SL",C54,0))+(IF(F54="SL",E54))+(IF(H54="SL",G54,0))+(IF(J54="SL",I54,0))+(IF(L54="SL",K54,0))+(IF(N54="SL",M54,0))+(IF(P54="SL",O54,0))</f>
        <v>0</v>
      </c>
      <c r="Y54" s="7">
        <f>(IF(D54="C",C54,0))+(IF(F54="C",E54))+(IF(H54="C",G54,0))+(IF(J54="C",I54,0))+(IF(L54="C",K54,0))+(IF(N54="C",M54,0))+(IF(P54="C",O54,0))</f>
        <v>0</v>
      </c>
      <c r="Z54" s="7">
        <f>(IF(D54="PB",C54,0))+(IF(F54="PB",E54))+(IF(H54="PB",G54,0))+(IF(J54="PB",I54,0))+(IF(L54="PB",K54,0))+(IF(N54="PB",M54,0))+(IF(P54="PB",O54,0))</f>
        <v>0</v>
      </c>
      <c r="AA54" s="12">
        <f>(IF(D54="O",C54,0))+(IF(F54="O",E54))+(IF(H54="O",G54,0))+(IF(J54="O",I54,0))+(IF(L54="O",K54,0))+(IF(N54="O",M54,0))+(IF(P54="O",O54,0))</f>
        <v>0</v>
      </c>
    </row>
    <row r="55" spans="1:30" ht="14.25" thickBot="1" x14ac:dyDescent="0.35">
      <c r="A55" s="158" t="s">
        <v>21</v>
      </c>
      <c r="B55" s="159"/>
      <c r="C55" s="74"/>
      <c r="D55" s="75"/>
      <c r="E55" s="74"/>
      <c r="F55" s="75"/>
      <c r="G55" s="74"/>
      <c r="H55" s="75"/>
      <c r="I55" s="74"/>
      <c r="J55" s="75"/>
      <c r="K55" s="74"/>
      <c r="L55" s="75"/>
      <c r="M55" s="74"/>
      <c r="N55" s="75"/>
      <c r="O55" s="74"/>
      <c r="P55" s="75"/>
      <c r="Q55" s="41">
        <f>C55+E55+G55+I55+K55+M55+O55</f>
        <v>0</v>
      </c>
      <c r="R55" s="82" t="s">
        <v>40</v>
      </c>
      <c r="T55" s="11">
        <f>(IF(D55="AL",C55,0))+(IF(F55="AL",E55))+(IF(H55="AL",G55,0))+(IF(J55="AL",I55,0))+(IF(L55="AL",K55,0))+(IF(N55="AL",M55,0))+(IF(P55="AL",O55,0))</f>
        <v>0</v>
      </c>
      <c r="U55" s="7">
        <f>(IF(D55="PH",C55,0))+(IF(F55="PH",E55))+(IF(H55="PH",G55,0))+(IF(J55="PH",I55,0))+(IF(L55="PH",K55,0))+(IF(N55="PH",M55,0))+(IF(P55="PH",O55,0))</f>
        <v>0</v>
      </c>
      <c r="V55" s="7">
        <f>(IF(D55="V",C55,0))+(IF(F55="V",E55))+(IF(H55="V",G55,0))+(IF(J55="V",I55,0))+(IF(L55="V",K55,0))+(IF(N55="V",M55,0))+(IF(P55="V",O55,0))</f>
        <v>0</v>
      </c>
      <c r="W55" s="7">
        <f>(IF(D55="S",C55,0))+(IF(F55="S",E55))+(IF(H55="S",G55,0))+(IF(J55="S",I55,0))+(IF(L55="S",K55,0))+(IF(N55="S",M55,0))+(IF(P55="S",O55,0))</f>
        <v>0</v>
      </c>
      <c r="X55" s="7">
        <f>(IF(D55="SL",C55,0))+(IF(F55="SL",E55))+(IF(H55="SL",G55,0))+(IF(J55="SL",I55,0))+(IF(L55="SL",K55,0))+(IF(N55="SL",M55,0))+(IF(P55="SL",O55,0))</f>
        <v>0</v>
      </c>
      <c r="Y55" s="7">
        <f>(IF(D55="C",C55,0))+(IF(F55="C",E55))+(IF(H55="C",G55,0))+(IF(J55="C",I55,0))+(IF(L55="C",K55,0))+(IF(N55="C",M55,0))+(IF(P55="C",O55,0))</f>
        <v>0</v>
      </c>
      <c r="Z55" s="7">
        <f>(IF(D55="PB",C55,0))+(IF(F55="PB",E55))+(IF(H55="PB",G55,0))+(IF(J55="PB",I55,0))+(IF(L55="PB",K55,0))+(IF(N55="PB",M55,0))+(IF(P55="PB",O55,0))</f>
        <v>0</v>
      </c>
      <c r="AA55" s="12">
        <f>(IF(D55="O",C55,0))+(IF(F55="O",E55))+(IF(H55="O",G55,0))+(IF(J55="O",I55,0))+(IF(L55="O",K55,0))+(IF(N55="O",M55,0))+(IF(P55="O",O55,0))</f>
        <v>0</v>
      </c>
    </row>
    <row r="56" spans="1:30" ht="14.25" thickBot="1" x14ac:dyDescent="0.35">
      <c r="A56" s="48"/>
      <c r="B56" s="48"/>
      <c r="C56" s="48"/>
      <c r="D56" s="48"/>
      <c r="E56" s="48"/>
      <c r="F56" s="48"/>
      <c r="G56" s="49"/>
      <c r="H56" s="48"/>
      <c r="I56" s="48"/>
      <c r="J56" s="48"/>
      <c r="K56" s="48"/>
      <c r="L56" s="48"/>
      <c r="M56" s="50"/>
      <c r="N56" s="51"/>
      <c r="O56" s="52" t="s">
        <v>42</v>
      </c>
      <c r="P56" s="53"/>
      <c r="Q56" s="83">
        <f>Q53+Q54+Q55</f>
        <v>0</v>
      </c>
      <c r="R56" s="84"/>
      <c r="S56" s="1"/>
      <c r="T56" s="11"/>
      <c r="U56" s="7"/>
      <c r="V56" s="7"/>
      <c r="W56" s="7"/>
      <c r="X56" s="18"/>
      <c r="Y56" s="136"/>
      <c r="Z56" s="7"/>
      <c r="AA56" s="12"/>
    </row>
    <row r="57" spans="1:30" s="1" customFormat="1" ht="14.25" customHeight="1" thickBot="1" x14ac:dyDescent="0.35">
      <c r="A57" s="62"/>
      <c r="B57" s="62"/>
      <c r="C57" s="63"/>
      <c r="D57" s="64"/>
      <c r="E57" s="63"/>
      <c r="F57" s="64"/>
      <c r="G57" s="63"/>
      <c r="H57" s="64"/>
      <c r="I57" s="63"/>
      <c r="J57" s="64"/>
      <c r="K57" s="63"/>
      <c r="L57" s="64"/>
      <c r="M57" s="63"/>
      <c r="N57" s="64"/>
      <c r="O57" s="63"/>
      <c r="P57" s="64"/>
      <c r="Q57" s="87"/>
      <c r="R57" s="87"/>
      <c r="S57" s="3"/>
      <c r="T57" s="11"/>
      <c r="U57" s="6"/>
      <c r="V57" s="7"/>
      <c r="W57" s="7"/>
      <c r="X57" s="7"/>
      <c r="Y57" s="136"/>
      <c r="Z57" s="7"/>
      <c r="AA57" s="12"/>
      <c r="AB57" s="2"/>
      <c r="AC57" s="2"/>
      <c r="AD57" s="2"/>
    </row>
    <row r="58" spans="1:30" s="3" customFormat="1" x14ac:dyDescent="0.3">
      <c r="A58" s="26"/>
      <c r="B58" s="65"/>
      <c r="C58" s="175" t="s">
        <v>7</v>
      </c>
      <c r="D58" s="176"/>
      <c r="E58" s="176"/>
      <c r="F58" s="100"/>
      <c r="G58" s="100"/>
      <c r="H58" s="100"/>
      <c r="I58" s="176" t="s">
        <v>8</v>
      </c>
      <c r="J58" s="176"/>
      <c r="K58" s="101" t="s">
        <v>30</v>
      </c>
      <c r="L58" s="100"/>
      <c r="M58" s="101" t="s">
        <v>52</v>
      </c>
      <c r="N58" s="101"/>
      <c r="O58" s="102" t="s">
        <v>51</v>
      </c>
      <c r="P58" s="26"/>
      <c r="Q58" s="85"/>
      <c r="R58" s="89"/>
      <c r="S58" s="2"/>
      <c r="T58" s="11"/>
      <c r="U58" s="7"/>
      <c r="V58" s="7"/>
      <c r="W58" s="7"/>
      <c r="X58" s="7"/>
      <c r="Y58" s="7"/>
      <c r="Z58" s="7"/>
      <c r="AA58" s="12"/>
      <c r="AB58" s="2"/>
      <c r="AC58" s="2"/>
      <c r="AD58" s="2"/>
    </row>
    <row r="59" spans="1:30" x14ac:dyDescent="0.3">
      <c r="A59" s="26"/>
      <c r="B59" s="65"/>
      <c r="C59" s="103"/>
      <c r="D59" s="65"/>
      <c r="E59" s="66" t="s">
        <v>34</v>
      </c>
      <c r="F59" s="98">
        <f>'Sep-Oct'!F62</f>
        <v>0</v>
      </c>
      <c r="G59" s="65"/>
      <c r="H59" s="65"/>
      <c r="I59" s="65"/>
      <c r="J59" s="66" t="s">
        <v>9</v>
      </c>
      <c r="K59" s="65">
        <f>T60</f>
        <v>0</v>
      </c>
      <c r="L59" s="65"/>
      <c r="M59" s="67">
        <f>K59/7.5</f>
        <v>0</v>
      </c>
      <c r="N59" s="65"/>
      <c r="O59" s="104">
        <f>K59/7</f>
        <v>0</v>
      </c>
      <c r="P59" s="26"/>
      <c r="Q59" s="85"/>
      <c r="R59" s="85"/>
      <c r="T59" s="11"/>
      <c r="U59" s="7"/>
      <c r="V59" s="7"/>
      <c r="W59" s="7"/>
      <c r="X59" s="7"/>
      <c r="Y59" s="7"/>
      <c r="Z59" s="7"/>
      <c r="AA59" s="12"/>
    </row>
    <row r="60" spans="1:30" x14ac:dyDescent="0.3">
      <c r="A60" s="26"/>
      <c r="B60" s="65"/>
      <c r="C60" s="103"/>
      <c r="D60" s="65"/>
      <c r="E60" s="66" t="s">
        <v>35</v>
      </c>
      <c r="F60" s="99">
        <f>SUM(R30,R17,R56,R43)</f>
        <v>0</v>
      </c>
      <c r="G60" s="65"/>
      <c r="H60" s="65"/>
      <c r="I60" s="65"/>
      <c r="J60" s="66" t="s">
        <v>10</v>
      </c>
      <c r="K60" s="65">
        <f>U60</f>
        <v>0</v>
      </c>
      <c r="L60" s="65"/>
      <c r="M60" s="67">
        <f t="shared" ref="M60:M64" si="1">K60/7.5</f>
        <v>0</v>
      </c>
      <c r="N60" s="65"/>
      <c r="O60" s="104">
        <f t="shared" ref="O60:O64" si="2">K60/7</f>
        <v>0</v>
      </c>
      <c r="P60" s="26"/>
      <c r="Q60" s="85"/>
      <c r="R60" s="85"/>
      <c r="T60" s="11">
        <f>SUM(T15,T16,T28,T29,T41,T42,T54,T55)</f>
        <v>0</v>
      </c>
      <c r="U60" s="11">
        <f t="shared" ref="U60:AA60" si="3">SUM(U15,U16,U28,U29,U41,U42,U54,U55)</f>
        <v>0</v>
      </c>
      <c r="V60" s="11">
        <f t="shared" si="3"/>
        <v>0</v>
      </c>
      <c r="W60" s="11">
        <f t="shared" si="3"/>
        <v>0</v>
      </c>
      <c r="X60" s="11">
        <f>SUM(X15,X16,X28,X29,X41,X42,X54,X55)</f>
        <v>0</v>
      </c>
      <c r="Y60" s="11">
        <f t="shared" si="3"/>
        <v>0</v>
      </c>
      <c r="Z60" s="11">
        <f t="shared" si="3"/>
        <v>0</v>
      </c>
      <c r="AA60" s="11">
        <f t="shared" si="3"/>
        <v>0</v>
      </c>
    </row>
    <row r="61" spans="1:30" x14ac:dyDescent="0.3">
      <c r="A61" s="26"/>
      <c r="B61" s="65"/>
      <c r="C61" s="103"/>
      <c r="D61" s="65"/>
      <c r="E61" s="66" t="s">
        <v>54</v>
      </c>
      <c r="F61" s="98">
        <f>Y60</f>
        <v>0</v>
      </c>
      <c r="G61" s="65"/>
      <c r="H61" s="65"/>
      <c r="I61" s="65"/>
      <c r="J61" s="66" t="s">
        <v>33</v>
      </c>
      <c r="K61" s="65">
        <f>V60</f>
        <v>0</v>
      </c>
      <c r="L61" s="65"/>
      <c r="M61" s="67">
        <f t="shared" si="1"/>
        <v>0</v>
      </c>
      <c r="N61" s="65"/>
      <c r="O61" s="104">
        <f t="shared" si="2"/>
        <v>0</v>
      </c>
      <c r="P61" s="26"/>
      <c r="Q61" s="85"/>
      <c r="R61" s="85"/>
      <c r="T61" s="15"/>
      <c r="U61" s="16"/>
      <c r="V61" s="16"/>
      <c r="W61" s="16"/>
      <c r="X61" s="16"/>
      <c r="Y61" s="16"/>
      <c r="Z61" s="16"/>
      <c r="AA61" s="17"/>
    </row>
    <row r="62" spans="1:30" x14ac:dyDescent="0.3">
      <c r="A62" s="26"/>
      <c r="B62" s="65"/>
      <c r="C62" s="103"/>
      <c r="D62" s="65"/>
      <c r="E62" s="66" t="s">
        <v>36</v>
      </c>
      <c r="F62" s="99">
        <f>F59+F60-F61</f>
        <v>0</v>
      </c>
      <c r="G62" s="65"/>
      <c r="H62" s="65"/>
      <c r="I62" s="65"/>
      <c r="J62" s="66" t="s">
        <v>32</v>
      </c>
      <c r="K62" s="65">
        <f>W60+X60</f>
        <v>0</v>
      </c>
      <c r="L62" s="65"/>
      <c r="M62" s="67">
        <f t="shared" si="1"/>
        <v>0</v>
      </c>
      <c r="N62" s="65"/>
      <c r="O62" s="104">
        <f t="shared" si="2"/>
        <v>0</v>
      </c>
      <c r="P62" s="26"/>
      <c r="Q62" s="85"/>
      <c r="R62" s="85"/>
      <c r="T62" s="5"/>
      <c r="U62" s="5"/>
      <c r="V62" s="5"/>
      <c r="W62" s="5"/>
      <c r="X62" s="5"/>
      <c r="Y62" s="5"/>
      <c r="Z62" s="5"/>
      <c r="AA62" s="5"/>
    </row>
    <row r="63" spans="1:30" x14ac:dyDescent="0.3">
      <c r="A63" s="26"/>
      <c r="B63" s="65"/>
      <c r="C63" s="103"/>
      <c r="D63" s="65"/>
      <c r="E63" s="65"/>
      <c r="F63" s="65"/>
      <c r="G63" s="65"/>
      <c r="H63" s="65"/>
      <c r="I63" s="65"/>
      <c r="J63" s="66" t="s">
        <v>31</v>
      </c>
      <c r="K63" s="65">
        <f>Z60</f>
        <v>0</v>
      </c>
      <c r="L63" s="65"/>
      <c r="M63" s="67">
        <f t="shared" si="1"/>
        <v>0</v>
      </c>
      <c r="N63" s="65"/>
      <c r="O63" s="104">
        <f t="shared" si="2"/>
        <v>0</v>
      </c>
      <c r="P63" s="26"/>
      <c r="Q63" s="85"/>
      <c r="R63" s="85"/>
      <c r="T63" s="5"/>
      <c r="U63" s="5"/>
      <c r="V63" s="5"/>
      <c r="W63" s="5"/>
      <c r="X63" s="5"/>
      <c r="Y63" s="5"/>
      <c r="Z63" s="5"/>
      <c r="AA63" s="5"/>
    </row>
    <row r="64" spans="1:30" ht="14.25" thickBot="1" x14ac:dyDescent="0.35">
      <c r="A64" s="26"/>
      <c r="B64" s="65"/>
      <c r="C64" s="92"/>
      <c r="D64" s="93"/>
      <c r="E64" s="93"/>
      <c r="F64" s="93"/>
      <c r="G64" s="93"/>
      <c r="H64" s="93"/>
      <c r="I64" s="93"/>
      <c r="J64" s="94" t="s">
        <v>11</v>
      </c>
      <c r="K64" s="93">
        <f>AA60</f>
        <v>0</v>
      </c>
      <c r="L64" s="93"/>
      <c r="M64" s="95">
        <f t="shared" si="1"/>
        <v>0</v>
      </c>
      <c r="N64" s="93"/>
      <c r="O64" s="105">
        <f t="shared" si="2"/>
        <v>0</v>
      </c>
      <c r="P64" s="26"/>
      <c r="Q64" s="85"/>
      <c r="R64" s="85"/>
      <c r="T64" s="5"/>
      <c r="U64" s="5"/>
      <c r="V64" s="5"/>
      <c r="W64" s="5"/>
      <c r="X64" s="5"/>
      <c r="Y64" s="5"/>
      <c r="Z64" s="5"/>
      <c r="AA64" s="5"/>
    </row>
    <row r="65" spans="1:30" x14ac:dyDescent="0.3">
      <c r="A65" s="26"/>
      <c r="B65" s="65"/>
      <c r="C65" s="65"/>
      <c r="D65" s="65"/>
      <c r="E65" s="65"/>
      <c r="F65" s="65"/>
      <c r="G65" s="65"/>
      <c r="H65" s="65"/>
      <c r="I65" s="65"/>
      <c r="J65" s="66"/>
      <c r="K65" s="65"/>
      <c r="L65" s="65"/>
      <c r="M65" s="67"/>
      <c r="N65" s="65"/>
      <c r="O65" s="67"/>
      <c r="P65" s="26"/>
      <c r="Q65" s="85"/>
      <c r="R65" s="85"/>
      <c r="T65" s="5"/>
      <c r="U65" s="5"/>
      <c r="V65" s="5"/>
      <c r="W65" s="5"/>
      <c r="X65" s="5"/>
      <c r="Y65" s="5"/>
      <c r="Z65" s="5"/>
      <c r="AA65" s="5"/>
    </row>
    <row r="66" spans="1:30" ht="14.25" thickBot="1" x14ac:dyDescent="0.35">
      <c r="A66" s="26"/>
      <c r="B66" s="65"/>
      <c r="C66" s="69" t="s">
        <v>49</v>
      </c>
      <c r="D66" s="65"/>
      <c r="E66" s="65"/>
      <c r="F66" s="65"/>
      <c r="G66" s="65"/>
      <c r="H66" s="65"/>
      <c r="I66" s="65"/>
      <c r="J66" s="66"/>
      <c r="K66" s="65"/>
      <c r="L66" s="65"/>
      <c r="M66" s="67"/>
      <c r="N66" s="65"/>
      <c r="O66" s="65"/>
      <c r="P66" s="26"/>
      <c r="Q66" s="85"/>
      <c r="R66" s="85"/>
      <c r="T66" s="5"/>
      <c r="U66" s="5"/>
      <c r="V66" s="5"/>
      <c r="W66" s="5"/>
      <c r="X66" s="5"/>
      <c r="Y66" s="5"/>
      <c r="Z66" s="5"/>
      <c r="AA66" s="5"/>
    </row>
    <row r="67" spans="1:30" ht="69" customHeight="1" thickBot="1" x14ac:dyDescent="0.35">
      <c r="A67" s="26"/>
      <c r="B67" s="65"/>
      <c r="C67" s="160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2"/>
      <c r="P67" s="26"/>
      <c r="Q67" s="85"/>
      <c r="R67" s="85"/>
      <c r="T67" s="5"/>
      <c r="U67" s="5"/>
      <c r="V67" s="5"/>
      <c r="W67" s="5"/>
      <c r="X67" s="5"/>
      <c r="Y67" s="5"/>
      <c r="Z67" s="5"/>
      <c r="AA67" s="5"/>
    </row>
    <row r="68" spans="1:30" x14ac:dyDescent="0.3">
      <c r="A68" s="26"/>
      <c r="B68" s="26"/>
      <c r="C68" s="26"/>
      <c r="I68" s="65"/>
      <c r="J68" s="26"/>
      <c r="K68" s="26"/>
      <c r="L68" s="26"/>
      <c r="M68" s="26"/>
      <c r="N68" s="26"/>
      <c r="O68" s="26"/>
      <c r="P68" s="26"/>
      <c r="Q68" s="85"/>
      <c r="R68" s="85"/>
      <c r="T68" s="5"/>
      <c r="U68" s="5"/>
      <c r="V68" s="5"/>
      <c r="W68" s="5"/>
      <c r="X68" s="5"/>
      <c r="Y68" s="5"/>
      <c r="Z68" s="5"/>
      <c r="AA68" s="5"/>
    </row>
    <row r="69" spans="1:30" x14ac:dyDescent="0.3">
      <c r="A69" s="26"/>
      <c r="D69" s="27" t="s">
        <v>65</v>
      </c>
      <c r="E69" s="68"/>
      <c r="F69" s="68"/>
      <c r="G69" s="68"/>
      <c r="H69" s="68"/>
      <c r="K69" s="27" t="s">
        <v>12</v>
      </c>
      <c r="L69" s="68"/>
      <c r="M69" s="68"/>
      <c r="N69" s="68"/>
      <c r="O69" s="68"/>
      <c r="P69" s="68"/>
      <c r="Q69" s="85"/>
      <c r="R69" s="85"/>
      <c r="T69" s="5"/>
      <c r="U69" s="5"/>
      <c r="V69" s="5"/>
      <c r="W69" s="5"/>
      <c r="X69" s="5"/>
      <c r="Y69" s="5"/>
      <c r="Z69" s="5"/>
      <c r="AA69" s="5"/>
    </row>
    <row r="70" spans="1:30" x14ac:dyDescent="0.3">
      <c r="A70" s="26"/>
      <c r="B70" s="65"/>
      <c r="C70" s="65"/>
      <c r="D70" s="65"/>
      <c r="E70" s="65"/>
      <c r="F70" s="65"/>
      <c r="G70" s="65"/>
      <c r="H70" s="65"/>
      <c r="I70" s="65"/>
      <c r="J70" s="66"/>
      <c r="K70" s="65"/>
      <c r="L70" s="65"/>
      <c r="M70" s="67"/>
      <c r="N70" s="65"/>
      <c r="O70" s="65"/>
      <c r="P70" s="26"/>
      <c r="Q70" s="85"/>
      <c r="R70" s="85"/>
      <c r="T70" s="5"/>
      <c r="U70" s="5"/>
      <c r="V70" s="5"/>
      <c r="W70" s="5"/>
      <c r="X70" s="5"/>
      <c r="Y70" s="5"/>
      <c r="Z70" s="5"/>
      <c r="AA70" s="5"/>
      <c r="AB70" s="133"/>
      <c r="AC70" s="133"/>
      <c r="AD70" s="134"/>
    </row>
    <row r="71" spans="1:30" x14ac:dyDescent="0.3">
      <c r="T71" s="5"/>
      <c r="U71" s="5"/>
      <c r="V71" s="5"/>
      <c r="W71" s="5"/>
      <c r="X71" s="5"/>
      <c r="Y71" s="5"/>
      <c r="Z71" s="5"/>
      <c r="AA71" s="5"/>
      <c r="AB71" s="3"/>
      <c r="AC71" s="3"/>
      <c r="AD71" s="3"/>
    </row>
  </sheetData>
  <sheetProtection algorithmName="SHA-512" hashValue="Vs4MiFMVD0fT0wJcWPW81GTNSDtVlpa0d9ITgbzXkuCERwgCz2NhWVDu6i2C9xVHFNHUK00BRJ+iV4f6Cq8EFg==" saltValue="/TsPh7Qikv8X2eBQgFNS4g==" spinCount="100000" sheet="1" objects="1" scenarios="1" selectLockedCells="1"/>
  <mergeCells count="36">
    <mergeCell ref="C58:E58"/>
    <mergeCell ref="I58:J58"/>
    <mergeCell ref="A49:B49"/>
    <mergeCell ref="A54:B54"/>
    <mergeCell ref="A55:B55"/>
    <mergeCell ref="A53:B53"/>
    <mergeCell ref="C67:O67"/>
    <mergeCell ref="A1:R1"/>
    <mergeCell ref="A10:B10"/>
    <mergeCell ref="A2:R2"/>
    <mergeCell ref="B3:F3"/>
    <mergeCell ref="A40:B40"/>
    <mergeCell ref="A22:B22"/>
    <mergeCell ref="A23:B23"/>
    <mergeCell ref="A25:B25"/>
    <mergeCell ref="A26:B26"/>
    <mergeCell ref="A27:B27"/>
    <mergeCell ref="A28:B28"/>
    <mergeCell ref="A29:B29"/>
    <mergeCell ref="A35:B35"/>
    <mergeCell ref="A36:B36"/>
    <mergeCell ref="A38:B38"/>
    <mergeCell ref="T1:AA1"/>
    <mergeCell ref="AB7:AC7"/>
    <mergeCell ref="A16:B16"/>
    <mergeCell ref="A9:B9"/>
    <mergeCell ref="A12:B12"/>
    <mergeCell ref="A13:B13"/>
    <mergeCell ref="A14:B14"/>
    <mergeCell ref="A15:B15"/>
    <mergeCell ref="A48:B48"/>
    <mergeCell ref="A51:B51"/>
    <mergeCell ref="A52:B52"/>
    <mergeCell ref="A39:B39"/>
    <mergeCell ref="A41:B41"/>
    <mergeCell ref="A42:B42"/>
  </mergeCells>
  <dataValidations count="3">
    <dataValidation type="list" allowBlank="1" showInputMessage="1" showErrorMessage="1" errorTitle="PTO optoins" error="Please select from available paid time off options." sqref="P41:P42 H41:H42 J41:J42 L41:L42 N41:N42 D41:D42 F41:F42 P15:P16 H15:H16 J15:J16 L15:L16 N15:N16 D15:D16 F15:F16 P28:P29 H28:H29 J28:J29 L28:L29 N28:N29 D28:D29 F28:F29 P54:P55 H54:H55 J54:J55 L54:L55 N54:N55 D54:D55 F54:F55">
      <formula1>$Y$3:$Y$12</formula1>
    </dataValidation>
    <dataValidation type="list" allowBlank="1" showInputMessage="1" showErrorMessage="1" errorTitle="PTO options" error="Please select from drop-down options" sqref="Y56:Y57">
      <formula1>$Y$17:$Y$25</formula1>
    </dataValidation>
    <dataValidation type="list" allowBlank="1" showInputMessage="1" showErrorMessage="1" errorTitle="PTO options" error="Please select from drop-down options" sqref="Y3:Y12">
      <formula1>$Y$3:$Y$12</formula1>
    </dataValidation>
  </dataValidations>
  <pageMargins left="0" right="0" top="0" bottom="0" header="0.3" footer="0.3"/>
  <pageSetup scale="77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71"/>
  <sheetViews>
    <sheetView topLeftCell="A31" workbookViewId="0">
      <selection activeCell="O12" sqref="O12:O13"/>
    </sheetView>
  </sheetViews>
  <sheetFormatPr defaultRowHeight="13.5" x14ac:dyDescent="0.3"/>
  <cols>
    <col min="1" max="1" width="9" style="2" customWidth="1"/>
    <col min="2" max="2" width="2.7109375" style="2" customWidth="1"/>
    <col min="3" max="3" width="9.5703125" style="2" customWidth="1"/>
    <col min="4" max="4" width="5.7109375" style="2" customWidth="1"/>
    <col min="5" max="5" width="11" style="2" customWidth="1"/>
    <col min="6" max="6" width="5.7109375" style="2" customWidth="1"/>
    <col min="7" max="7" width="9.85546875" style="2" customWidth="1"/>
    <col min="8" max="8" width="5.7109375" style="2" customWidth="1"/>
    <col min="9" max="9" width="9.28515625" style="2" bestFit="1" customWidth="1"/>
    <col min="10" max="10" width="5.7109375" style="2" customWidth="1"/>
    <col min="11" max="11" width="9.28515625" style="2" bestFit="1" customWidth="1"/>
    <col min="12" max="12" width="5.7109375" style="2" customWidth="1"/>
    <col min="13" max="13" width="9.28515625" style="2" bestFit="1" customWidth="1"/>
    <col min="14" max="14" width="5.7109375" style="2" customWidth="1"/>
    <col min="15" max="15" width="10" style="2" customWidth="1"/>
    <col min="16" max="16" width="5.7109375" style="2" customWidth="1"/>
    <col min="17" max="17" width="6" style="90" bestFit="1" customWidth="1"/>
    <col min="18" max="18" width="8.140625" style="90" customWidth="1"/>
    <col min="19" max="19" width="9.140625" style="2" hidden="1" customWidth="1"/>
    <col min="20" max="20" width="7.28515625" style="4" hidden="1" customWidth="1"/>
    <col min="21" max="27" width="9.140625" style="4" hidden="1" customWidth="1"/>
    <col min="28" max="29" width="9.140625" style="2" hidden="1" customWidth="1"/>
    <col min="30" max="30" width="7" style="2" hidden="1" customWidth="1"/>
    <col min="31" max="31" width="9.140625" style="2" customWidth="1"/>
    <col min="32" max="16384" width="9.140625" style="2"/>
  </cols>
  <sheetData>
    <row r="1" spans="1:30" ht="16.5" x14ac:dyDescent="0.3">
      <c r="A1" s="163" t="s">
        <v>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3"/>
      <c r="T1" s="166" t="s">
        <v>37</v>
      </c>
      <c r="U1" s="167"/>
      <c r="V1" s="167"/>
      <c r="W1" s="167"/>
      <c r="X1" s="167"/>
      <c r="Y1" s="167"/>
      <c r="Z1" s="167"/>
      <c r="AA1" s="168"/>
    </row>
    <row r="2" spans="1:30" ht="17.25" customHeight="1" thickBot="1" x14ac:dyDescent="0.35">
      <c r="A2" s="165" t="s">
        <v>53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T2" s="8"/>
      <c r="U2" s="9"/>
      <c r="V2" s="9"/>
      <c r="W2" s="9"/>
      <c r="X2" s="9"/>
      <c r="Y2" s="9"/>
      <c r="Z2" s="9"/>
      <c r="AA2" s="10"/>
    </row>
    <row r="3" spans="1:30" ht="16.5" customHeight="1" thickBot="1" x14ac:dyDescent="0.35">
      <c r="A3" s="27" t="s">
        <v>6</v>
      </c>
      <c r="B3" s="180" t="str">
        <f>'Oct-Nov'!B3:F3</f>
        <v>ENTER YOUR NAME HERE</v>
      </c>
      <c r="C3" s="181"/>
      <c r="D3" s="181"/>
      <c r="E3" s="181"/>
      <c r="F3" s="182"/>
      <c r="G3" s="26"/>
      <c r="H3" s="26"/>
      <c r="I3" s="26"/>
      <c r="J3" s="26"/>
      <c r="K3" s="26"/>
      <c r="L3" s="26"/>
      <c r="M3" s="117" t="s">
        <v>80</v>
      </c>
      <c r="N3" s="26"/>
      <c r="O3" s="26"/>
      <c r="P3" s="26"/>
      <c r="Q3" s="85"/>
      <c r="R3" s="85"/>
      <c r="T3" s="11"/>
      <c r="U3" s="7"/>
      <c r="V3" s="7"/>
      <c r="W3" s="7"/>
      <c r="X3" s="18" t="s">
        <v>38</v>
      </c>
      <c r="Y3" s="136" t="s">
        <v>22</v>
      </c>
      <c r="Z3" s="7"/>
      <c r="AA3" s="12"/>
    </row>
    <row r="4" spans="1:30" x14ac:dyDescent="0.3">
      <c r="A4" s="28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85"/>
      <c r="R4" s="85"/>
      <c r="T4" s="11"/>
      <c r="U4" s="7"/>
      <c r="V4" s="7"/>
      <c r="W4" s="7"/>
      <c r="X4" s="18"/>
      <c r="Y4" s="136" t="s">
        <v>23</v>
      </c>
      <c r="Z4" s="7"/>
      <c r="AA4" s="12"/>
    </row>
    <row r="5" spans="1:30" s="1" customFormat="1" ht="13.5" customHeight="1" x14ac:dyDescent="0.3">
      <c r="A5" s="28"/>
      <c r="B5" s="28"/>
      <c r="C5" s="113" t="s">
        <v>0</v>
      </c>
      <c r="D5" s="114"/>
      <c r="E5" s="115">
        <f>IF('Oct-Nov'!$E$44=0,"",'Oct-Nov'!$E$44+7)</f>
        <v>42693</v>
      </c>
      <c r="F5" s="29"/>
      <c r="G5" s="28"/>
      <c r="H5" s="28"/>
      <c r="I5" s="28"/>
      <c r="J5" s="28"/>
      <c r="K5" s="28"/>
      <c r="L5" s="28"/>
      <c r="M5" s="28"/>
      <c r="N5" s="28"/>
      <c r="O5" s="28"/>
      <c r="P5" s="28"/>
      <c r="Q5" s="86"/>
      <c r="R5" s="86"/>
      <c r="S5" s="2"/>
      <c r="T5" s="11"/>
      <c r="U5" s="6"/>
      <c r="V5" s="7"/>
      <c r="W5" s="7"/>
      <c r="X5" s="7"/>
      <c r="Y5" s="136" t="s">
        <v>24</v>
      </c>
      <c r="Z5" s="7"/>
      <c r="AA5" s="12"/>
      <c r="AB5" s="2"/>
      <c r="AC5" s="2"/>
      <c r="AD5" s="2"/>
    </row>
    <row r="6" spans="1:30" x14ac:dyDescent="0.3">
      <c r="A6" s="28"/>
      <c r="B6" s="28"/>
      <c r="C6" s="113" t="s">
        <v>1</v>
      </c>
      <c r="D6" s="114"/>
      <c r="E6" s="116">
        <f>IF('Oct-Nov'!$E$44=0,"",$E$5+6)</f>
        <v>42699</v>
      </c>
      <c r="F6" s="30"/>
      <c r="G6" s="54"/>
      <c r="H6" s="28"/>
      <c r="I6" s="28"/>
      <c r="J6" s="28"/>
      <c r="K6" s="28"/>
      <c r="L6" s="28"/>
      <c r="M6" s="28"/>
      <c r="N6" s="28"/>
      <c r="O6" s="28"/>
      <c r="P6" s="28"/>
      <c r="Q6" s="86"/>
      <c r="R6" s="86"/>
      <c r="T6" s="11"/>
      <c r="U6" s="7"/>
      <c r="V6" s="7"/>
      <c r="W6" s="7"/>
      <c r="X6" s="7"/>
      <c r="Y6" s="136" t="s">
        <v>25</v>
      </c>
      <c r="Z6" s="7"/>
      <c r="AA6" s="12"/>
    </row>
    <row r="7" spans="1:30" x14ac:dyDescent="0.3">
      <c r="A7" s="28"/>
      <c r="B7" s="28"/>
      <c r="C7" s="107" t="s">
        <v>13</v>
      </c>
      <c r="D7" s="107"/>
      <c r="E7" s="108" t="s">
        <v>14</v>
      </c>
      <c r="F7" s="108"/>
      <c r="G7" s="106" t="s">
        <v>15</v>
      </c>
      <c r="H7" s="106"/>
      <c r="I7" s="106" t="s">
        <v>16</v>
      </c>
      <c r="J7" s="106"/>
      <c r="K7" s="106" t="s">
        <v>17</v>
      </c>
      <c r="L7" s="106"/>
      <c r="M7" s="106" t="s">
        <v>18</v>
      </c>
      <c r="N7" s="106"/>
      <c r="O7" s="106" t="s">
        <v>19</v>
      </c>
      <c r="P7" s="106"/>
      <c r="Q7" s="32"/>
      <c r="R7" s="32"/>
      <c r="T7" s="11"/>
      <c r="U7" s="7"/>
      <c r="V7" s="7"/>
      <c r="W7" s="7"/>
      <c r="X7" s="7"/>
      <c r="Y7" s="136" t="s">
        <v>26</v>
      </c>
      <c r="Z7" s="7"/>
      <c r="AA7" s="12"/>
      <c r="AB7" s="173" t="s">
        <v>45</v>
      </c>
      <c r="AC7" s="174"/>
    </row>
    <row r="8" spans="1:30" ht="14.25" thickBot="1" x14ac:dyDescent="0.35">
      <c r="A8" s="28"/>
      <c r="B8" s="28"/>
      <c r="C8" s="112">
        <f>IF('Oct-Nov'!$E44=0,"",'Oct-Nov'!$E44+7)</f>
        <v>42693</v>
      </c>
      <c r="D8" s="111"/>
      <c r="E8" s="110">
        <f>IF('Oct-Nov'!$E44=0,"",'Oct-Nov'!$E44+8)</f>
        <v>42694</v>
      </c>
      <c r="F8" s="111"/>
      <c r="G8" s="110">
        <f>IF('Oct-Nov'!$E44=0,"",'Oct-Nov'!$E44+9)</f>
        <v>42695</v>
      </c>
      <c r="H8" s="111"/>
      <c r="I8" s="110">
        <f>IF('Oct-Nov'!$E44=0,"",'Oct-Nov'!$E44+10)</f>
        <v>42696</v>
      </c>
      <c r="J8" s="111"/>
      <c r="K8" s="110">
        <f>IF('Oct-Nov'!$E44=0,"",'Oct-Nov'!$E44+11)</f>
        <v>42697</v>
      </c>
      <c r="L8" s="111"/>
      <c r="M8" s="110">
        <f>IF('Oct-Nov'!$E44=0,"",'Oct-Nov'!$E44+12)</f>
        <v>42698</v>
      </c>
      <c r="N8" s="111"/>
      <c r="O8" s="110">
        <f>IF('Oct-Nov'!$E44=0,"",'Oct-Nov'!$E44+13)</f>
        <v>42699</v>
      </c>
      <c r="P8" s="111"/>
      <c r="Q8" s="87"/>
      <c r="R8" s="87"/>
      <c r="T8" s="11"/>
      <c r="U8" s="7"/>
      <c r="V8" s="7"/>
      <c r="W8" s="7"/>
      <c r="X8" s="7"/>
      <c r="Y8" s="136" t="s">
        <v>27</v>
      </c>
      <c r="Z8" s="7"/>
      <c r="AA8" s="12"/>
      <c r="AC8" s="20" t="s">
        <v>43</v>
      </c>
      <c r="AD8" s="22" t="s">
        <v>44</v>
      </c>
    </row>
    <row r="9" spans="1:30" ht="14.25" thickBot="1" x14ac:dyDescent="0.35">
      <c r="A9" s="154" t="s">
        <v>2</v>
      </c>
      <c r="B9" s="171"/>
      <c r="C9" s="70"/>
      <c r="D9" s="33" t="s">
        <v>3</v>
      </c>
      <c r="E9" s="70"/>
      <c r="F9" s="34" t="s">
        <v>3</v>
      </c>
      <c r="G9" s="70"/>
      <c r="H9" s="34" t="s">
        <v>3</v>
      </c>
      <c r="I9" s="70"/>
      <c r="J9" s="34" t="s">
        <v>3</v>
      </c>
      <c r="K9" s="70"/>
      <c r="L9" s="34" t="s">
        <v>3</v>
      </c>
      <c r="M9" s="190"/>
      <c r="N9" s="34" t="s">
        <v>3</v>
      </c>
      <c r="O9" s="190"/>
      <c r="P9" s="34" t="s">
        <v>3</v>
      </c>
      <c r="Q9" s="32"/>
      <c r="R9" s="32"/>
      <c r="T9" s="11"/>
      <c r="U9" s="7"/>
      <c r="V9" s="7"/>
      <c r="W9" s="7"/>
      <c r="X9" s="7"/>
      <c r="Y9" s="137" t="s">
        <v>28</v>
      </c>
      <c r="Z9" s="7"/>
      <c r="AA9" s="12"/>
      <c r="AB9" s="135" t="s">
        <v>20</v>
      </c>
      <c r="AC9" s="21" t="s">
        <v>47</v>
      </c>
      <c r="AD9" s="23" t="s">
        <v>46</v>
      </c>
    </row>
    <row r="10" spans="1:30" ht="14.25" thickBot="1" x14ac:dyDescent="0.35">
      <c r="A10" s="152" t="s">
        <v>4</v>
      </c>
      <c r="B10" s="164"/>
      <c r="C10" s="71"/>
      <c r="D10" s="36">
        <f>IF((OR(C10="",C9="")),0,IF((C10&lt;C9),((C10-C9)*24)+24,(C10-C9)*24))</f>
        <v>0</v>
      </c>
      <c r="E10" s="71"/>
      <c r="F10" s="37">
        <f>IF((OR(E10="",E9="")),0,IF((E10&lt;E9),((E10-E9)*24)+24,(E10-E9)*24))</f>
        <v>0</v>
      </c>
      <c r="G10" s="71"/>
      <c r="H10" s="37">
        <f>IF((OR(G10="",G9="")),0,IF((G10&lt;G9),((G10-G9)*24)+24,(G10-G9)*24))</f>
        <v>0</v>
      </c>
      <c r="I10" s="71"/>
      <c r="J10" s="37">
        <f>IF((OR(I10="",I9="")),0,IF((I10&lt;I9),((I10-I9)*24)+24,(I10-I9)*24))</f>
        <v>0</v>
      </c>
      <c r="K10" s="71"/>
      <c r="L10" s="37">
        <f>IF((OR(K10="",K9="")),0,IF((K10&lt;K9),((K10-K9)*24)+24,(K10-K9)*24))</f>
        <v>0</v>
      </c>
      <c r="M10" s="191"/>
      <c r="N10" s="37">
        <f>IF((OR(M10="",M9="")),0,IF((M10&lt;M9),((M10-M9)*24)+24,(M10-M9)*24))</f>
        <v>0</v>
      </c>
      <c r="O10" s="191"/>
      <c r="P10" s="37">
        <f>IF((OR(O10="",O9="")),0,IF((O10&lt;O9),((O10-O9)*24)+24,(O10-O9)*24))</f>
        <v>0</v>
      </c>
      <c r="Q10" s="87"/>
      <c r="R10" s="87"/>
      <c r="T10" s="13"/>
      <c r="U10" s="14"/>
      <c r="V10" s="7"/>
      <c r="W10" s="7"/>
      <c r="X10" s="7"/>
      <c r="Y10" s="137" t="s">
        <v>66</v>
      </c>
      <c r="Z10" s="7"/>
      <c r="AA10" s="12"/>
      <c r="AB10" s="19">
        <v>1</v>
      </c>
      <c r="AC10" s="19">
        <v>0.13</v>
      </c>
      <c r="AD10" s="24">
        <f t="shared" ref="AD10:AD22" si="0">AB10/7</f>
        <v>0.14285714285714285</v>
      </c>
    </row>
    <row r="11" spans="1:30" ht="14.25" thickBot="1" x14ac:dyDescent="0.35">
      <c r="A11" s="38"/>
      <c r="B11" s="39"/>
      <c r="C11" s="40"/>
      <c r="D11" s="41"/>
      <c r="E11" s="55"/>
      <c r="F11" s="41"/>
      <c r="G11" s="55"/>
      <c r="H11" s="41"/>
      <c r="I11" s="55"/>
      <c r="J11" s="41"/>
      <c r="K11" s="55"/>
      <c r="L11" s="41"/>
      <c r="M11" s="55"/>
      <c r="N11" s="41"/>
      <c r="O11" s="55"/>
      <c r="P11" s="41"/>
      <c r="Q11" s="32"/>
      <c r="R11" s="32"/>
      <c r="T11" s="13"/>
      <c r="U11" s="14"/>
      <c r="V11" s="7"/>
      <c r="W11" s="7"/>
      <c r="X11" s="7"/>
      <c r="Y11" s="137" t="s">
        <v>72</v>
      </c>
      <c r="Z11" s="7"/>
      <c r="AA11" s="12"/>
      <c r="AB11" s="19">
        <v>1.5</v>
      </c>
      <c r="AC11" s="19">
        <v>0.2</v>
      </c>
      <c r="AD11" s="24">
        <f t="shared" si="0"/>
        <v>0.21428571428571427</v>
      </c>
    </row>
    <row r="12" spans="1:30" ht="14.25" thickBot="1" x14ac:dyDescent="0.35">
      <c r="A12" s="154" t="s">
        <v>2</v>
      </c>
      <c r="B12" s="155"/>
      <c r="C12" s="70"/>
      <c r="D12" s="33" t="s">
        <v>3</v>
      </c>
      <c r="E12" s="70"/>
      <c r="F12" s="34" t="s">
        <v>3</v>
      </c>
      <c r="G12" s="70"/>
      <c r="H12" s="34" t="s">
        <v>3</v>
      </c>
      <c r="I12" s="70"/>
      <c r="J12" s="34" t="s">
        <v>3</v>
      </c>
      <c r="K12" s="70"/>
      <c r="L12" s="34" t="s">
        <v>3</v>
      </c>
      <c r="M12" s="190"/>
      <c r="N12" s="34" t="s">
        <v>3</v>
      </c>
      <c r="O12" s="190"/>
      <c r="P12" s="34" t="s">
        <v>3</v>
      </c>
      <c r="Q12" s="56" t="s">
        <v>3</v>
      </c>
      <c r="R12" s="43" t="s">
        <v>39</v>
      </c>
      <c r="T12" s="13"/>
      <c r="U12" s="14"/>
      <c r="V12" s="7"/>
      <c r="W12" s="7"/>
      <c r="X12" s="7"/>
      <c r="Y12" s="136" t="s">
        <v>29</v>
      </c>
      <c r="Z12" s="7"/>
      <c r="AA12" s="12"/>
      <c r="AB12" s="19">
        <v>2</v>
      </c>
      <c r="AC12" s="19">
        <v>0.27</v>
      </c>
      <c r="AD12" s="24">
        <f t="shared" si="0"/>
        <v>0.2857142857142857</v>
      </c>
    </row>
    <row r="13" spans="1:30" ht="13.5" customHeight="1" thickBot="1" x14ac:dyDescent="0.35">
      <c r="A13" s="156" t="s">
        <v>4</v>
      </c>
      <c r="B13" s="157"/>
      <c r="C13" s="71"/>
      <c r="D13" s="36">
        <f>IF((OR(C13="",C12="")),0,IF((C13&lt;C12),((C13-C12)*24)+24,(C13-C12)*24))</f>
        <v>0</v>
      </c>
      <c r="E13" s="71"/>
      <c r="F13" s="37">
        <f>IF((OR(E13="",E12="")),0,IF((E13&lt;E12),((E13-E12)*24)+24,(E13-E12)*24))</f>
        <v>0</v>
      </c>
      <c r="G13" s="71"/>
      <c r="H13" s="37">
        <f>IF((OR(G13="",G12="")),0,IF((G13&lt;G12),((G13-G12)*24)+24,(G13-G12)*24))</f>
        <v>0</v>
      </c>
      <c r="I13" s="71"/>
      <c r="J13" s="37">
        <f>IF((OR(I13="",I12="")),0,IF((I13&lt;I12),((I13-I12)*24)+24,(I13-I12)*24))</f>
        <v>0</v>
      </c>
      <c r="K13" s="71"/>
      <c r="L13" s="37">
        <f>IF((OR(K13="",K12="")),0,IF((K13&lt;K12),((K13-K12)*24)+24,(K13-K12)*24))</f>
        <v>0</v>
      </c>
      <c r="M13" s="191"/>
      <c r="N13" s="37">
        <f>IF((OR(M13="",M12="")),0,IF((M13&lt;M12),((M13-M12)*24)+24,(M13-M12)*24))</f>
        <v>0</v>
      </c>
      <c r="O13" s="191"/>
      <c r="P13" s="37">
        <f>IF((OR(O13="",O12="")),0,IF((O13&lt;O12),((O13-O12)*24)+24,(O13-O12)*24))</f>
        <v>0</v>
      </c>
      <c r="Q13" s="56" t="s">
        <v>20</v>
      </c>
      <c r="R13" s="88" t="s">
        <v>40</v>
      </c>
      <c r="T13" s="13"/>
      <c r="U13" s="14"/>
      <c r="V13" s="7"/>
      <c r="W13" s="7"/>
      <c r="X13" s="7"/>
      <c r="Y13" s="7"/>
      <c r="Z13" s="7"/>
      <c r="AA13" s="12"/>
      <c r="AB13" s="19">
        <v>2.5</v>
      </c>
      <c r="AC13" s="19">
        <v>0.33</v>
      </c>
      <c r="AD13" s="24">
        <f t="shared" si="0"/>
        <v>0.35714285714285715</v>
      </c>
    </row>
    <row r="14" spans="1:30" ht="14.25" thickBot="1" x14ac:dyDescent="0.35">
      <c r="A14" s="169" t="s">
        <v>5</v>
      </c>
      <c r="B14" s="170"/>
      <c r="C14" s="57">
        <f>IF(OR(ISTEXT(D10)),"Error in C12 or C15",(D10+D13))</f>
        <v>0</v>
      </c>
      <c r="D14" s="58"/>
      <c r="E14" s="59">
        <f>IF(OR(ISTEXT(F10)),"Error in C12 or C15",(F10+F13))</f>
        <v>0</v>
      </c>
      <c r="F14" s="60"/>
      <c r="G14" s="59">
        <f>IF(OR(ISTEXT(H10)),"Error in C12 or C15",(H10+H13))</f>
        <v>0</v>
      </c>
      <c r="H14" s="60"/>
      <c r="I14" s="59">
        <f>IF(OR(ISTEXT(J10)),"Error in C12 or C15",(J10+J13))</f>
        <v>0</v>
      </c>
      <c r="J14" s="60"/>
      <c r="K14" s="59">
        <f>IF(OR(ISTEXT(L10)),"Error in C12 or C15",(L10+L13))</f>
        <v>0</v>
      </c>
      <c r="L14" s="60"/>
      <c r="M14" s="59">
        <f>IF(OR(ISTEXT(N10)),"Error in C12 or C15",(N10+N13))</f>
        <v>0</v>
      </c>
      <c r="N14" s="60"/>
      <c r="O14" s="59">
        <f>IF(OR(ISTEXT(P10)),"Error in C12 or C15",(P10+P13))</f>
        <v>0</v>
      </c>
      <c r="P14" s="60"/>
      <c r="Q14" s="46">
        <f>SUM(C14:P14)</f>
        <v>0</v>
      </c>
      <c r="R14" s="47">
        <v>5</v>
      </c>
      <c r="T14" s="11" t="s">
        <v>22</v>
      </c>
      <c r="U14" s="7" t="s">
        <v>23</v>
      </c>
      <c r="V14" s="7" t="s">
        <v>24</v>
      </c>
      <c r="W14" s="7" t="s">
        <v>25</v>
      </c>
      <c r="X14" s="7" t="s">
        <v>26</v>
      </c>
      <c r="Y14" s="7" t="s">
        <v>27</v>
      </c>
      <c r="Z14" s="7" t="s">
        <v>28</v>
      </c>
      <c r="AA14" s="12" t="s">
        <v>29</v>
      </c>
      <c r="AB14" s="19">
        <v>3</v>
      </c>
      <c r="AC14" s="19">
        <v>0.4</v>
      </c>
      <c r="AD14" s="24">
        <f t="shared" si="0"/>
        <v>0.42857142857142855</v>
      </c>
    </row>
    <row r="15" spans="1:30" ht="14.25" thickBot="1" x14ac:dyDescent="0.35">
      <c r="A15" s="158" t="s">
        <v>21</v>
      </c>
      <c r="B15" s="172"/>
      <c r="C15" s="72"/>
      <c r="D15" s="73"/>
      <c r="E15" s="72"/>
      <c r="F15" s="73"/>
      <c r="G15" s="72"/>
      <c r="H15" s="73"/>
      <c r="I15" s="72"/>
      <c r="J15" s="73"/>
      <c r="K15" s="72"/>
      <c r="L15" s="73"/>
      <c r="M15" s="72">
        <v>7.5</v>
      </c>
      <c r="N15" s="73" t="s">
        <v>66</v>
      </c>
      <c r="O15" s="72">
        <v>7.5</v>
      </c>
      <c r="P15" s="73" t="s">
        <v>66</v>
      </c>
      <c r="Q15" s="41">
        <f>C15+E15+G15+I15+K15+M15+O15</f>
        <v>15</v>
      </c>
      <c r="R15" s="82" t="s">
        <v>39</v>
      </c>
      <c r="T15" s="11">
        <f>(IF(D15="AL",C15,0))+(IF(F15="AL",E15))+(IF(H15="AL",G15,0))+(IF(J15="AL",I15,0))+(IF(L15="AL",K15,0))+(IF(N15="AL",M15,0))+(IF(P15="AL",O15,0))</f>
        <v>0</v>
      </c>
      <c r="U15" s="7">
        <f>(IF(D15="PH",C15,0))+(IF(F15="PH",E15))+(IF(H15="PH",G15,0))+(IF(J15="PH",I15,0))+(IF(L15="PH",K15,0))+(IF(N15="PH",M15,0))+(IF(P15="PH",O15,0))</f>
        <v>0</v>
      </c>
      <c r="V15" s="7">
        <f>(IF(D15="V",C15,0))+(IF(F15="V",E15))+(IF(H15="V",G15,0))+(IF(J15="V",I15,0))+(IF(L15="V",K15,0))+(IF(N15="V",M15,0))+(IF(P15="V",O15,0))</f>
        <v>0</v>
      </c>
      <c r="W15" s="7">
        <f>(IF(D15="S",C15,0))+(IF(F15="S",E15))+(IF(H15="S",G15,0))+(IF(J15="S",I15,0))+(IF(L15="S",K15,0))+(IF(N15="S",M15,0))+(IF(P15="S",O15,0))</f>
        <v>0</v>
      </c>
      <c r="X15" s="7">
        <f>(IF(D15="SL",C15,0))+(IF(F15="SL",E15))+(IF(H15="SL",G15,0))+(IF(J15="SL",I15,0))+(IF(L15="SL",K15,0))+(IF(N15="SL",M15,0))+(IF(P15="SL",O15,0))</f>
        <v>0</v>
      </c>
      <c r="Y15" s="7">
        <f>(IF(D15="C",C15,0))+(IF(F15="C",E15))+(IF(H15="C",G15,0))+(IF(J15="C",I15,0))+(IF(L15="C",K15,0))+(IF(N15="C",M15,0))+(IF(P15="C",O15,0))</f>
        <v>0</v>
      </c>
      <c r="Z15" s="7">
        <f>(IF(D15="PB",C15,0))+(IF(F15="PB",E15))+(IF(H15="PB",G15,0))+(IF(J15="PB",I15,0))+(IF(L15="PB",K15,0))+(IF(N15="PB",M15,0))+(IF(P15="PB",O15,0))</f>
        <v>0</v>
      </c>
      <c r="AA15" s="12">
        <f>(IF(D15="O",C15,0))+(IF(F15="O",E15))+(IF(H15="O",G15,0))+(IF(J15="O",I15,0))+(IF(L15="O",K15,0))+(IF(N15="O",M15,0))+(IF(P15="O",O15,0))</f>
        <v>0</v>
      </c>
      <c r="AB15" s="19">
        <v>3.5</v>
      </c>
      <c r="AC15" s="19">
        <v>0.47</v>
      </c>
      <c r="AD15" s="24">
        <f t="shared" si="0"/>
        <v>0.5</v>
      </c>
    </row>
    <row r="16" spans="1:30" ht="14.25" thickBot="1" x14ac:dyDescent="0.35">
      <c r="A16" s="158" t="s">
        <v>21</v>
      </c>
      <c r="B16" s="172"/>
      <c r="C16" s="74"/>
      <c r="D16" s="75"/>
      <c r="E16" s="74"/>
      <c r="F16" s="75"/>
      <c r="G16" s="74"/>
      <c r="H16" s="75"/>
      <c r="I16" s="74"/>
      <c r="J16" s="75"/>
      <c r="K16" s="74"/>
      <c r="L16" s="75"/>
      <c r="M16" s="74"/>
      <c r="N16" s="75"/>
      <c r="O16" s="74"/>
      <c r="P16" s="75"/>
      <c r="Q16" s="41">
        <f>C16+E16+G16+I16+K16+M16+O16</f>
        <v>0</v>
      </c>
      <c r="R16" s="82" t="s">
        <v>40</v>
      </c>
      <c r="T16" s="11">
        <f>(IF(D16="AL",C16,0))+(IF(F16="AL",E16))+(IF(H16="AL",G16,0))+(IF(J16="AL",I16,0))+(IF(L16="AL",K16,0))+(IF(N16="AL",M16,0))+(IF(P16="AL",O16,0))</f>
        <v>0</v>
      </c>
      <c r="U16" s="7">
        <f>(IF(D16="PH",C16,0))+(IF(F16="PH",E16))+(IF(H16="PH",G16,0))+(IF(J16="PH",I16,0))+(IF(L16="PH",K16,0))+(IF(N16="PH",M16,0))+(IF(P16="PH",O16,0))</f>
        <v>0</v>
      </c>
      <c r="V16" s="7">
        <f>(IF(D16="V",C16,0))+(IF(F16="V",E16))+(IF(H16="V",G16,0))+(IF(J16="V",I16,0))+(IF(L16="V",K16,0))+(IF(N16="V",M16,0))+(IF(P16="V",O16,0))</f>
        <v>0</v>
      </c>
      <c r="W16" s="7">
        <f>(IF(D16="S",C16,0))+(IF(F16="S",E16))+(IF(H16="S",G16,0))+(IF(J16="S",I16,0))+(IF(L16="S",K16,0))+(IF(N16="S",M16,0))+(IF(P16="S",O16,0))</f>
        <v>0</v>
      </c>
      <c r="X16" s="7">
        <f>(IF(D16="SL",C16,0))+(IF(F16="SL",E16))+(IF(H16="SL",G16,0))+(IF(J16="SL",I16,0))+(IF(L16="SL",K16,0))+(IF(N16="SL",M16,0))+(IF(P16="SL",O16,0))</f>
        <v>0</v>
      </c>
      <c r="Y16" s="7">
        <f>(IF(D16="C",C16,0))+(IF(F16="C",E16))+(IF(H16="C",G16,0))+(IF(J16="C",I16,0))+(IF(L16="C",K16,0))+(IF(N16="C",M16,0))+(IF(P16="C",O16,0))</f>
        <v>0</v>
      </c>
      <c r="Z16" s="7">
        <f>(IF(D16="PB",C16,0))+(IF(F16="PB",E16))+(IF(H16="PB",G16,0))+(IF(J16="PB",I16,0))+(IF(L16="PB",K16,0))+(IF(N16="PB",M16,0))+(IF(P16="PB",O16,0))</f>
        <v>0</v>
      </c>
      <c r="AA16" s="12">
        <f>(IF(D16="O",C16,0))+(IF(F16="O",E16))+(IF(H16="O",G16,0))+(IF(J16="O",I16,0))+(IF(L16="O",K16,0))+(IF(N16="O",M16,0))+(IF(P16="O",O16,0))</f>
        <v>0</v>
      </c>
      <c r="AB16" s="19">
        <v>4</v>
      </c>
      <c r="AC16" s="19">
        <v>0.53</v>
      </c>
      <c r="AD16" s="24">
        <f t="shared" si="0"/>
        <v>0.5714285714285714</v>
      </c>
    </row>
    <row r="17" spans="1:30" ht="14.25" thickBot="1" x14ac:dyDescent="0.35">
      <c r="A17" s="48"/>
      <c r="B17" s="48"/>
      <c r="C17" s="48"/>
      <c r="D17" s="48"/>
      <c r="E17" s="48"/>
      <c r="F17" s="48"/>
      <c r="G17" s="49"/>
      <c r="H17" s="48"/>
      <c r="I17" s="48"/>
      <c r="J17" s="48"/>
      <c r="K17" s="48"/>
      <c r="L17" s="48"/>
      <c r="M17" s="50"/>
      <c r="N17" s="51"/>
      <c r="O17" s="52" t="s">
        <v>42</v>
      </c>
      <c r="P17" s="53"/>
      <c r="Q17" s="83">
        <f>Q14+Q15+Q16</f>
        <v>15</v>
      </c>
      <c r="R17" s="84"/>
      <c r="S17" s="1"/>
      <c r="T17" s="11"/>
      <c r="U17" s="7"/>
      <c r="V17" s="7"/>
      <c r="W17" s="7"/>
      <c r="X17" s="7"/>
      <c r="Y17" s="7"/>
      <c r="Z17" s="7"/>
      <c r="AA17" s="12"/>
      <c r="AB17" s="19">
        <v>4.5</v>
      </c>
      <c r="AC17" s="19">
        <v>0.6</v>
      </c>
      <c r="AD17" s="24">
        <f t="shared" si="0"/>
        <v>0.6428571428571429</v>
      </c>
    </row>
    <row r="18" spans="1:30" s="1" customFormat="1" ht="13.5" customHeight="1" thickBot="1" x14ac:dyDescent="0.35">
      <c r="A18" s="28"/>
      <c r="B18" s="28"/>
      <c r="C18" s="113" t="s">
        <v>0</v>
      </c>
      <c r="D18" s="114"/>
      <c r="E18" s="115">
        <f>IF($E$5=0,"",$E$5+7)</f>
        <v>42700</v>
      </c>
      <c r="F18" s="29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86"/>
      <c r="R18" s="86"/>
      <c r="S18" s="2"/>
      <c r="T18" s="11"/>
      <c r="U18" s="7"/>
      <c r="V18" s="7"/>
      <c r="W18" s="7"/>
      <c r="X18" s="7"/>
      <c r="Y18" s="7"/>
      <c r="Z18" s="7"/>
      <c r="AA18" s="12"/>
      <c r="AB18" s="19">
        <v>5</v>
      </c>
      <c r="AC18" s="19">
        <v>0.67</v>
      </c>
      <c r="AD18" s="24">
        <f t="shared" si="0"/>
        <v>0.7142857142857143</v>
      </c>
    </row>
    <row r="19" spans="1:30" ht="14.25" thickBot="1" x14ac:dyDescent="0.35">
      <c r="A19" s="28"/>
      <c r="B19" s="28"/>
      <c r="C19" s="113" t="s">
        <v>1</v>
      </c>
      <c r="D19" s="114"/>
      <c r="E19" s="116">
        <f>IF($E$5=0,"",$E$18+6)</f>
        <v>42706</v>
      </c>
      <c r="F19" s="30"/>
      <c r="G19" s="28" t="s">
        <v>48</v>
      </c>
      <c r="H19" s="28"/>
      <c r="I19" s="28"/>
      <c r="J19" s="28"/>
      <c r="K19" s="28"/>
      <c r="L19" s="28"/>
      <c r="M19" s="28"/>
      <c r="N19" s="28"/>
      <c r="O19" s="28"/>
      <c r="P19" s="28"/>
      <c r="Q19" s="86"/>
      <c r="R19" s="86"/>
      <c r="T19" s="11"/>
      <c r="U19" s="7"/>
      <c r="V19" s="7"/>
      <c r="W19" s="7"/>
      <c r="X19" s="7"/>
      <c r="Y19" s="7"/>
      <c r="Z19" s="7"/>
      <c r="AA19" s="12"/>
      <c r="AB19" s="19">
        <v>5.5</v>
      </c>
      <c r="AC19" s="19">
        <v>0.73</v>
      </c>
      <c r="AD19" s="24">
        <f t="shared" si="0"/>
        <v>0.7857142857142857</v>
      </c>
    </row>
    <row r="20" spans="1:30" ht="14.25" thickBot="1" x14ac:dyDescent="0.35">
      <c r="A20" s="28"/>
      <c r="B20" s="28"/>
      <c r="C20" s="107" t="s">
        <v>13</v>
      </c>
      <c r="D20" s="107"/>
      <c r="E20" s="108" t="s">
        <v>14</v>
      </c>
      <c r="F20" s="108"/>
      <c r="G20" s="106" t="s">
        <v>15</v>
      </c>
      <c r="H20" s="106"/>
      <c r="I20" s="106" t="s">
        <v>16</v>
      </c>
      <c r="J20" s="106"/>
      <c r="K20" s="106" t="s">
        <v>17</v>
      </c>
      <c r="L20" s="106"/>
      <c r="M20" s="106" t="s">
        <v>18</v>
      </c>
      <c r="N20" s="106"/>
      <c r="O20" s="106" t="s">
        <v>19</v>
      </c>
      <c r="P20" s="106"/>
      <c r="Q20" s="32"/>
      <c r="R20" s="32"/>
      <c r="T20" s="11"/>
      <c r="U20" s="7"/>
      <c r="V20" s="7"/>
      <c r="W20" s="7"/>
      <c r="X20" s="7"/>
      <c r="Y20" s="7"/>
      <c r="Z20" s="7"/>
      <c r="AA20" s="12"/>
      <c r="AB20" s="19">
        <v>6</v>
      </c>
      <c r="AC20" s="19">
        <v>0.8</v>
      </c>
      <c r="AD20" s="24">
        <f t="shared" si="0"/>
        <v>0.8571428571428571</v>
      </c>
    </row>
    <row r="21" spans="1:30" ht="14.25" thickBot="1" x14ac:dyDescent="0.35">
      <c r="A21" s="28"/>
      <c r="B21" s="28"/>
      <c r="C21" s="112">
        <f>IF(E5=0,"",E5+7)</f>
        <v>42700</v>
      </c>
      <c r="D21" s="111"/>
      <c r="E21" s="110">
        <f>IF($E5=0,"",$E5+8)</f>
        <v>42701</v>
      </c>
      <c r="F21" s="111"/>
      <c r="G21" s="110">
        <f>IF($E5=0,"",$E5+9)</f>
        <v>42702</v>
      </c>
      <c r="H21" s="111"/>
      <c r="I21" s="110">
        <f>IF($E5=0,"",$E5+10)</f>
        <v>42703</v>
      </c>
      <c r="J21" s="111"/>
      <c r="K21" s="110">
        <f>IF($E5=0,"",$E5+11)</f>
        <v>42704</v>
      </c>
      <c r="L21" s="111"/>
      <c r="M21" s="110">
        <f>IF($E5=0,"",$E5+12)</f>
        <v>42705</v>
      </c>
      <c r="N21" s="111"/>
      <c r="O21" s="110">
        <f>IF($E5=0,"",$E5+13)</f>
        <v>42706</v>
      </c>
      <c r="P21" s="109"/>
      <c r="Q21" s="87"/>
      <c r="R21" s="87"/>
      <c r="T21" s="11"/>
      <c r="U21" s="7"/>
      <c r="V21" s="7"/>
      <c r="W21" s="7"/>
      <c r="X21" s="7"/>
      <c r="Y21" s="7"/>
      <c r="Z21" s="7"/>
      <c r="AA21" s="12"/>
      <c r="AB21" s="19">
        <v>6.5</v>
      </c>
      <c r="AC21" s="19">
        <v>0.87</v>
      </c>
      <c r="AD21" s="24">
        <f t="shared" si="0"/>
        <v>0.9285714285714286</v>
      </c>
    </row>
    <row r="22" spans="1:30" ht="14.25" thickBot="1" x14ac:dyDescent="0.35">
      <c r="A22" s="154" t="s">
        <v>2</v>
      </c>
      <c r="B22" s="155"/>
      <c r="C22" s="70"/>
      <c r="D22" s="33" t="s">
        <v>3</v>
      </c>
      <c r="E22" s="70"/>
      <c r="F22" s="34" t="s">
        <v>3</v>
      </c>
      <c r="G22" s="70"/>
      <c r="H22" s="34" t="s">
        <v>3</v>
      </c>
      <c r="I22" s="70"/>
      <c r="J22" s="34" t="s">
        <v>3</v>
      </c>
      <c r="K22" s="70"/>
      <c r="L22" s="34" t="s">
        <v>3</v>
      </c>
      <c r="M22" s="70"/>
      <c r="N22" s="34" t="s">
        <v>3</v>
      </c>
      <c r="O22" s="70"/>
      <c r="P22" s="34" t="s">
        <v>3</v>
      </c>
      <c r="Q22" s="32"/>
      <c r="R22" s="32"/>
      <c r="T22" s="11"/>
      <c r="U22" s="7"/>
      <c r="V22" s="7"/>
      <c r="W22" s="7"/>
      <c r="X22" s="7"/>
      <c r="Y22" s="7"/>
      <c r="Z22" s="7"/>
      <c r="AA22" s="12"/>
      <c r="AB22" s="19">
        <v>7</v>
      </c>
      <c r="AC22" s="19">
        <v>0.93</v>
      </c>
      <c r="AD22" s="24">
        <f t="shared" si="0"/>
        <v>1</v>
      </c>
    </row>
    <row r="23" spans="1:30" ht="14.25" thickBot="1" x14ac:dyDescent="0.35">
      <c r="A23" s="152" t="s">
        <v>4</v>
      </c>
      <c r="B23" s="153"/>
      <c r="C23" s="71"/>
      <c r="D23" s="36">
        <f>IF((OR(C23="",C22="")),0,IF((C23&lt;C22),((C23-C22)*24)+24,(C23-C22)*24))</f>
        <v>0</v>
      </c>
      <c r="E23" s="71"/>
      <c r="F23" s="37">
        <f>IF((OR(E23="",E22="")),0,IF((E23&lt;E22),((E23-E22)*24)+24,(E23-E22)*24))</f>
        <v>0</v>
      </c>
      <c r="G23" s="71"/>
      <c r="H23" s="37">
        <f>IF((OR(G23="",G22="")),0,IF((G23&lt;G22),((G23-G22)*24)+24,(G23-G22)*24))</f>
        <v>0</v>
      </c>
      <c r="I23" s="71"/>
      <c r="J23" s="37">
        <f>IF((OR(I23="",I22="")),0,IF((I23&lt;I22),((I23-I22)*24)+24,(I23-I22)*24))</f>
        <v>0</v>
      </c>
      <c r="K23" s="71"/>
      <c r="L23" s="37">
        <f>IF((OR(K23="",K22="")),0,IF((K23&lt;K22),((K23-K22)*24)+24,(K23-K22)*24))</f>
        <v>0</v>
      </c>
      <c r="M23" s="71"/>
      <c r="N23" s="37">
        <f>IF((OR(M23="",M22="")),0,IF((M23&lt;M22),((M23-M22)*24)+24,(M23-M22)*24))</f>
        <v>0</v>
      </c>
      <c r="O23" s="71"/>
      <c r="P23" s="37">
        <f>IF((OR(O23="",O22="")),0,IF((O23&lt;O22),((O23-O22)*24)+24,(O23-O22)*24))</f>
        <v>0</v>
      </c>
      <c r="Q23" s="87"/>
      <c r="R23" s="87"/>
      <c r="T23" s="11"/>
      <c r="U23" s="7"/>
      <c r="V23" s="7"/>
      <c r="W23" s="7"/>
      <c r="X23" s="7"/>
      <c r="Y23" s="7"/>
      <c r="Z23" s="7"/>
      <c r="AA23" s="12"/>
      <c r="AB23" s="19">
        <v>7.5</v>
      </c>
      <c r="AC23" s="19">
        <v>1</v>
      </c>
      <c r="AD23" s="25"/>
    </row>
    <row r="24" spans="1:30" ht="14.25" thickBot="1" x14ac:dyDescent="0.35">
      <c r="A24" s="38"/>
      <c r="B24" s="39"/>
      <c r="C24" s="40"/>
      <c r="D24" s="41"/>
      <c r="E24" s="55"/>
      <c r="F24" s="41"/>
      <c r="G24" s="55"/>
      <c r="H24" s="41"/>
      <c r="I24" s="55"/>
      <c r="J24" s="41"/>
      <c r="K24" s="55"/>
      <c r="L24" s="41"/>
      <c r="M24" s="55"/>
      <c r="N24" s="41"/>
      <c r="O24" s="55"/>
      <c r="P24" s="61"/>
      <c r="Q24" s="32"/>
      <c r="R24" s="32"/>
      <c r="T24" s="11"/>
      <c r="U24" s="7"/>
      <c r="V24" s="7"/>
      <c r="W24" s="7"/>
      <c r="X24" s="7"/>
      <c r="Y24" s="7"/>
      <c r="Z24" s="7"/>
      <c r="AA24" s="12"/>
    </row>
    <row r="25" spans="1:30" x14ac:dyDescent="0.3">
      <c r="A25" s="154" t="s">
        <v>2</v>
      </c>
      <c r="B25" s="155"/>
      <c r="C25" s="70"/>
      <c r="D25" s="33" t="s">
        <v>3</v>
      </c>
      <c r="E25" s="70"/>
      <c r="F25" s="34" t="s">
        <v>3</v>
      </c>
      <c r="G25" s="70"/>
      <c r="H25" s="34" t="s">
        <v>3</v>
      </c>
      <c r="I25" s="70"/>
      <c r="J25" s="34" t="s">
        <v>3</v>
      </c>
      <c r="K25" s="70"/>
      <c r="L25" s="34" t="s">
        <v>3</v>
      </c>
      <c r="M25" s="70"/>
      <c r="N25" s="34" t="s">
        <v>3</v>
      </c>
      <c r="O25" s="70"/>
      <c r="P25" s="34" t="s">
        <v>3</v>
      </c>
      <c r="Q25" s="56" t="s">
        <v>3</v>
      </c>
      <c r="R25" s="43" t="s">
        <v>39</v>
      </c>
      <c r="T25" s="11"/>
      <c r="U25" s="7"/>
      <c r="V25" s="7"/>
      <c r="W25" s="7"/>
      <c r="X25" s="7"/>
      <c r="Y25" s="7"/>
      <c r="Z25" s="7"/>
      <c r="AA25" s="12"/>
    </row>
    <row r="26" spans="1:30" ht="14.25" thickBot="1" x14ac:dyDescent="0.35">
      <c r="A26" s="156" t="s">
        <v>4</v>
      </c>
      <c r="B26" s="157"/>
      <c r="C26" s="71"/>
      <c r="D26" s="36">
        <f>IF((OR(C26="",C25="")),0,IF((C26&lt;C25),((C26-C25)*24)+24,(C26-C25)*24))</f>
        <v>0</v>
      </c>
      <c r="E26" s="71"/>
      <c r="F26" s="37">
        <f>IF((OR(E26="",E25="")),0,IF((E26&lt;E25),((E26-E25)*24)+24,(E26-E25)*24))</f>
        <v>0</v>
      </c>
      <c r="G26" s="71"/>
      <c r="H26" s="37">
        <f>IF((OR(G26="",G25="")),0,IF((G26&lt;G25),((G26-G25)*24)+24,(G26-G25)*24))</f>
        <v>0</v>
      </c>
      <c r="I26" s="71"/>
      <c r="J26" s="37">
        <f>IF((OR(I26="",I25="")),0,IF((I26&lt;I25),((I26-I25)*24)+24,(I26-I25)*24))</f>
        <v>0</v>
      </c>
      <c r="K26" s="71"/>
      <c r="L26" s="37">
        <f>IF((OR(K26="",K25="")),0,IF((K26&lt;K25),((K26-K25)*24)+24,(K26-K25)*24))</f>
        <v>0</v>
      </c>
      <c r="M26" s="71"/>
      <c r="N26" s="37">
        <f>IF((OR(M26="",M25="")),0,IF((M26&lt;M25),((M26-M25)*24)+24,(M26-M25)*24))</f>
        <v>0</v>
      </c>
      <c r="O26" s="71"/>
      <c r="P26" s="37">
        <f>IF((OR(O26="",O25="")),0,IF((O26&lt;O25),((O26-O25)*24)+24,(O26-O25)*24))</f>
        <v>0</v>
      </c>
      <c r="Q26" s="56" t="s">
        <v>20</v>
      </c>
      <c r="R26" s="88" t="s">
        <v>40</v>
      </c>
      <c r="T26" s="11"/>
      <c r="U26" s="7"/>
      <c r="V26" s="7"/>
      <c r="W26" s="7"/>
      <c r="X26" s="7"/>
      <c r="Y26" s="7"/>
      <c r="Z26" s="7"/>
      <c r="AA26" s="12"/>
    </row>
    <row r="27" spans="1:30" ht="14.25" thickBot="1" x14ac:dyDescent="0.35">
      <c r="A27" s="169" t="s">
        <v>5</v>
      </c>
      <c r="B27" s="170"/>
      <c r="C27" s="59">
        <f>IF(OR(ISTEXT(D23)),"Error in C12 or C15",(D23+D26))</f>
        <v>0</v>
      </c>
      <c r="D27" s="60"/>
      <c r="E27" s="59">
        <f>IF(OR(ISTEXT(F23)),"Error in C12 or C15",(F23+F26))</f>
        <v>0</v>
      </c>
      <c r="F27" s="60"/>
      <c r="G27" s="59">
        <f>IF(OR(ISTEXT(H23)),"Error in C12 or C15",(H23+H26))</f>
        <v>0</v>
      </c>
      <c r="H27" s="60"/>
      <c r="I27" s="59">
        <f>IF(OR(ISTEXT(J23)),"Error in C12 or C15",(J23+J26))</f>
        <v>0</v>
      </c>
      <c r="J27" s="60"/>
      <c r="K27" s="59">
        <f>IF(OR(ISTEXT(L23)),"Error in C12 or C15",(L23+L26))</f>
        <v>0</v>
      </c>
      <c r="L27" s="60"/>
      <c r="M27" s="59">
        <f>IF(OR(ISTEXT(N23)),"Error in C12 or C15",(N23+N26))</f>
        <v>0</v>
      </c>
      <c r="N27" s="60"/>
      <c r="O27" s="59">
        <f>IF(OR(ISTEXT(P23)),"Error in C12 or C15",(P23+P26))</f>
        <v>0</v>
      </c>
      <c r="P27" s="60"/>
      <c r="Q27" s="46">
        <f>SUM(C27:P27)</f>
        <v>0</v>
      </c>
      <c r="R27" s="47">
        <v>5</v>
      </c>
      <c r="T27" s="11" t="s">
        <v>22</v>
      </c>
      <c r="U27" s="7" t="s">
        <v>23</v>
      </c>
      <c r="V27" s="7" t="s">
        <v>24</v>
      </c>
      <c r="W27" s="7" t="s">
        <v>25</v>
      </c>
      <c r="X27" s="7" t="s">
        <v>26</v>
      </c>
      <c r="Y27" s="7" t="s">
        <v>27</v>
      </c>
      <c r="Z27" s="7" t="s">
        <v>28</v>
      </c>
      <c r="AA27" s="12" t="s">
        <v>29</v>
      </c>
    </row>
    <row r="28" spans="1:30" x14ac:dyDescent="0.3">
      <c r="A28" s="158" t="s">
        <v>21</v>
      </c>
      <c r="B28" s="159"/>
      <c r="C28" s="72"/>
      <c r="D28" s="73"/>
      <c r="E28" s="72"/>
      <c r="F28" s="73"/>
      <c r="G28" s="72"/>
      <c r="H28" s="73"/>
      <c r="I28" s="72"/>
      <c r="J28" s="73"/>
      <c r="K28" s="72"/>
      <c r="L28" s="73"/>
      <c r="M28" s="72"/>
      <c r="N28" s="73"/>
      <c r="O28" s="72"/>
      <c r="P28" s="73"/>
      <c r="Q28" s="41">
        <f>C28+E28+G28+I28+K28+M28+O28</f>
        <v>0</v>
      </c>
      <c r="R28" s="82" t="s">
        <v>39</v>
      </c>
      <c r="T28" s="11">
        <f>(IF(D28="AL",C28,0))+(IF(F28="AL",E28))+(IF(H28="AL",G28,0))+(IF(J28="AL",I28,0))+(IF(L28="AL",K28,0))+(IF(N28="AL",M28,0))+(IF(P28="AL",O28,0))</f>
        <v>0</v>
      </c>
      <c r="U28" s="7">
        <f>(IF(D28="PH",C28,0))+(IF(F28="PH",E28))+(IF(H28="PH",G28,0))+(IF(J28="PH",I28,0))+(IF(L28="PH",K28,0))+(IF(N28="PH",M28,0))+(IF(P28="PH",O28,0))</f>
        <v>0</v>
      </c>
      <c r="V28" s="7">
        <f>(IF(D28="V",C28,0))+(IF(F28="V",E28))+(IF(H28="V",G28,0))+(IF(J28="V",I28,0))+(IF(L28="V",K28,0))+(IF(N28="V",M28,0))+(IF(P28="V",O28,0))</f>
        <v>0</v>
      </c>
      <c r="W28" s="7">
        <f>(IF(D28="S",C28,0))+(IF(F28="S",E28))+(IF(H28="S",G28,0))+(IF(J28="S",I28,0))+(IF(L28="S",K28,0))+(IF(N28="S",M28,0))+(IF(P28="S",O28,0))</f>
        <v>0</v>
      </c>
      <c r="X28" s="7">
        <f>(IF(D28="SL",C28,0))+(IF(F28="SL",E28))+(IF(H28="SL",G28,0))+(IF(J28="SL",I28,0))+(IF(L28="SL",K28,0))+(IF(N28="SL",M28,0))+(IF(P28="SL",O28,0))</f>
        <v>0</v>
      </c>
      <c r="Y28" s="7">
        <f>(IF(D28="C",C28,0))+(IF(F28="C",E28))+(IF(H28="C",G28,0))+(IF(J28="C",I28,0))+(IF(L28="C",K28,0))+(IF(N28="C",M28,0))+(IF(P28="C",O28,0))</f>
        <v>0</v>
      </c>
      <c r="Z28" s="7">
        <f>(IF(D28="PB",C28,0))+(IF(F28="PB",E28))+(IF(H28="PB",G28,0))+(IF(J28="PB",I28,0))+(IF(L28="PB",K28,0))+(IF(N28="PB",M28,0))+(IF(P28="PB",O28,0))</f>
        <v>0</v>
      </c>
      <c r="AA28" s="12">
        <f>(IF(D28="O",C28,0))+(IF(F28="O",E28))+(IF(H28="O",G28,0))+(IF(J28="O",I28,0))+(IF(L28="O",K28,0))+(IF(N28="O",M28,0))+(IF(P28="O",O28,0))</f>
        <v>0</v>
      </c>
    </row>
    <row r="29" spans="1:30" ht="14.25" thickBot="1" x14ac:dyDescent="0.35">
      <c r="A29" s="158" t="s">
        <v>21</v>
      </c>
      <c r="B29" s="159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74"/>
      <c r="N29" s="75"/>
      <c r="O29" s="74"/>
      <c r="P29" s="75"/>
      <c r="Q29" s="41">
        <f>C29+E29+G29+I29+K29+M29+O29</f>
        <v>0</v>
      </c>
      <c r="R29" s="82" t="s">
        <v>40</v>
      </c>
      <c r="T29" s="11">
        <f>(IF(D29="AL",C29,0))+(IF(F29="AL",E29))+(IF(H29="AL",G29,0))+(IF(J29="AL",I29,0))+(IF(L29="AL",K29,0))+(IF(N29="AL",M29,0))+(IF(P29="AL",O29,0))</f>
        <v>0</v>
      </c>
      <c r="U29" s="7">
        <f>(IF(D29="PH",C29,0))+(IF(F29="PH",E29))+(IF(H29="PH",G29,0))+(IF(J29="PH",I29,0))+(IF(L29="PH",K29,0))+(IF(N29="PH",M29,0))+(IF(P29="PH",O29,0))</f>
        <v>0</v>
      </c>
      <c r="V29" s="7">
        <f>(IF(D29="V",C29,0))+(IF(F29="V",E29))+(IF(H29="V",G29,0))+(IF(J29="V",I29,0))+(IF(L29="V",K29,0))+(IF(N29="V",M29,0))+(IF(P29="V",O29,0))</f>
        <v>0</v>
      </c>
      <c r="W29" s="7">
        <f>(IF(D29="S",C29,0))+(IF(F29="S",E29))+(IF(H29="S",G29,0))+(IF(J29="S",I29,0))+(IF(L29="S",K29,0))+(IF(N29="S",M29,0))+(IF(P29="S",O29,0))</f>
        <v>0</v>
      </c>
      <c r="X29" s="7">
        <f>(IF(D29="SL",C29,0))+(IF(F29="SL",E29))+(IF(H29="SL",G29,0))+(IF(J29="SL",I29,0))+(IF(L29="SL",K29,0))+(IF(N29="SL",M29,0))+(IF(P29="SL",O29,0))</f>
        <v>0</v>
      </c>
      <c r="Y29" s="7">
        <f>(IF(D29="C",C29,0))+(IF(F29="C",E29))+(IF(H29="C",G29,0))+(IF(J29="C",I29,0))+(IF(L29="C",K29,0))+(IF(N29="C",M29,0))+(IF(P29="C",O29,0))</f>
        <v>0</v>
      </c>
      <c r="Z29" s="7">
        <f>(IF(D29="PB",C29,0))+(IF(F29="PB",E29))+(IF(H29="PB",G29,0))+(IF(J29="PB",I29,0))+(IF(L29="PB",K29,0))+(IF(N29="PB",M29,0))+(IF(P29="PB",O29,0))</f>
        <v>0</v>
      </c>
      <c r="AA29" s="12">
        <f>(IF(D29="O",C29,0))+(IF(F29="O",E29))+(IF(H29="O",G29,0))+(IF(J29="O",I29,0))+(IF(L29="O",K29,0))+(IF(N29="O",M29,0))+(IF(P29="O",O29,0))</f>
        <v>0</v>
      </c>
    </row>
    <row r="30" spans="1:30" ht="14.25" thickBot="1" x14ac:dyDescent="0.35">
      <c r="A30" s="48"/>
      <c r="B30" s="48"/>
      <c r="C30" s="48"/>
      <c r="D30" s="48"/>
      <c r="E30" s="48"/>
      <c r="F30" s="48"/>
      <c r="G30" s="49"/>
      <c r="H30" s="48"/>
      <c r="I30" s="48"/>
      <c r="J30" s="48"/>
      <c r="K30" s="48"/>
      <c r="L30" s="48"/>
      <c r="M30" s="50"/>
      <c r="N30" s="51"/>
      <c r="O30" s="52" t="s">
        <v>42</v>
      </c>
      <c r="P30" s="53"/>
      <c r="Q30" s="83">
        <f>Q27+Q28+Q29</f>
        <v>0</v>
      </c>
      <c r="R30" s="84"/>
      <c r="S30" s="1"/>
      <c r="T30" s="11"/>
      <c r="U30" s="7"/>
      <c r="V30" s="7"/>
      <c r="W30" s="7"/>
      <c r="X30" s="7"/>
      <c r="Y30" s="7"/>
      <c r="Z30" s="7"/>
      <c r="AA30" s="12"/>
    </row>
    <row r="31" spans="1:30" s="1" customFormat="1" ht="13.5" customHeight="1" x14ac:dyDescent="0.3">
      <c r="A31" s="28"/>
      <c r="B31" s="28"/>
      <c r="C31" s="113" t="s">
        <v>0</v>
      </c>
      <c r="D31" s="114"/>
      <c r="E31" s="115">
        <f>IF($E18=0,"",$E18+7)</f>
        <v>42707</v>
      </c>
      <c r="F31" s="29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86"/>
      <c r="R31" s="86"/>
      <c r="S31" s="2"/>
      <c r="T31" s="11"/>
      <c r="U31" s="7"/>
      <c r="V31" s="7"/>
      <c r="W31" s="7"/>
      <c r="X31" s="7"/>
      <c r="Y31" s="7"/>
      <c r="Z31" s="7"/>
      <c r="AA31" s="12"/>
    </row>
    <row r="32" spans="1:30" x14ac:dyDescent="0.3">
      <c r="A32" s="28"/>
      <c r="B32" s="28"/>
      <c r="C32" s="113" t="s">
        <v>1</v>
      </c>
      <c r="D32" s="114"/>
      <c r="E32" s="116">
        <f>IF($E5=0,"",$E31+6)</f>
        <v>42713</v>
      </c>
      <c r="F32" s="30"/>
      <c r="G32" s="54"/>
      <c r="H32" s="28"/>
      <c r="I32" s="28"/>
      <c r="J32" s="28"/>
      <c r="K32" s="28"/>
      <c r="L32" s="28"/>
      <c r="M32" s="28"/>
      <c r="N32" s="28"/>
      <c r="O32" s="28"/>
      <c r="P32" s="28"/>
      <c r="Q32" s="86"/>
      <c r="R32" s="86"/>
      <c r="T32" s="11"/>
      <c r="U32" s="7"/>
      <c r="V32" s="7"/>
      <c r="W32" s="7"/>
      <c r="X32" s="7"/>
      <c r="Y32" s="7"/>
      <c r="Z32" s="7"/>
      <c r="AA32" s="12"/>
    </row>
    <row r="33" spans="1:30" x14ac:dyDescent="0.3">
      <c r="A33" s="28"/>
      <c r="B33" s="28"/>
      <c r="C33" s="107" t="s">
        <v>13</v>
      </c>
      <c r="D33" s="107"/>
      <c r="E33" s="108" t="s">
        <v>14</v>
      </c>
      <c r="F33" s="108"/>
      <c r="G33" s="106" t="s">
        <v>15</v>
      </c>
      <c r="H33" s="106"/>
      <c r="I33" s="106" t="s">
        <v>16</v>
      </c>
      <c r="J33" s="106"/>
      <c r="K33" s="106" t="s">
        <v>17</v>
      </c>
      <c r="L33" s="106"/>
      <c r="M33" s="106" t="s">
        <v>18</v>
      </c>
      <c r="N33" s="106"/>
      <c r="O33" s="106" t="s">
        <v>19</v>
      </c>
      <c r="P33" s="106"/>
      <c r="Q33" s="32"/>
      <c r="R33" s="32"/>
      <c r="T33" s="11"/>
      <c r="U33" s="7"/>
      <c r="V33" s="7"/>
      <c r="W33" s="7"/>
      <c r="X33" s="7"/>
      <c r="Y33" s="7"/>
      <c r="Z33" s="7"/>
      <c r="AA33" s="12"/>
    </row>
    <row r="34" spans="1:30" ht="14.25" thickBot="1" x14ac:dyDescent="0.35">
      <c r="A34" s="28"/>
      <c r="B34" s="28"/>
      <c r="C34" s="112">
        <f>IF(E18=0,"",E18+7)</f>
        <v>42707</v>
      </c>
      <c r="D34" s="111"/>
      <c r="E34" s="110">
        <f>IF($E18=0,"",$E18+8)</f>
        <v>42708</v>
      </c>
      <c r="F34" s="111"/>
      <c r="G34" s="110">
        <f>IF($E18=0,"",$E18+9)</f>
        <v>42709</v>
      </c>
      <c r="H34" s="111"/>
      <c r="I34" s="110">
        <f>IF($E18=0,"",$E18+10)</f>
        <v>42710</v>
      </c>
      <c r="J34" s="111"/>
      <c r="K34" s="110">
        <f>IF($E18=0,"",$E18+11)</f>
        <v>42711</v>
      </c>
      <c r="L34" s="111"/>
      <c r="M34" s="110">
        <f>IF($E18=0,"",$E18+12)</f>
        <v>42712</v>
      </c>
      <c r="N34" s="111"/>
      <c r="O34" s="110">
        <f>IF($E18=0,"",$E18+13)</f>
        <v>42713</v>
      </c>
      <c r="P34" s="111"/>
      <c r="Q34" s="87"/>
      <c r="R34" s="87"/>
      <c r="T34" s="11"/>
      <c r="U34" s="7"/>
      <c r="V34" s="7"/>
      <c r="W34" s="7"/>
      <c r="X34" s="7"/>
      <c r="Y34" s="7"/>
      <c r="Z34" s="7"/>
      <c r="AA34" s="12"/>
    </row>
    <row r="35" spans="1:30" x14ac:dyDescent="0.3">
      <c r="A35" s="154" t="s">
        <v>2</v>
      </c>
      <c r="B35" s="155"/>
      <c r="C35" s="70"/>
      <c r="D35" s="33" t="s">
        <v>3</v>
      </c>
      <c r="E35" s="70"/>
      <c r="F35" s="34" t="s">
        <v>3</v>
      </c>
      <c r="G35" s="70"/>
      <c r="H35" s="34" t="s">
        <v>3</v>
      </c>
      <c r="I35" s="70"/>
      <c r="J35" s="34" t="s">
        <v>3</v>
      </c>
      <c r="K35" s="70"/>
      <c r="L35" s="34" t="s">
        <v>3</v>
      </c>
      <c r="M35" s="70"/>
      <c r="N35" s="34" t="s">
        <v>3</v>
      </c>
      <c r="O35" s="70"/>
      <c r="P35" s="34" t="s">
        <v>3</v>
      </c>
      <c r="Q35" s="32"/>
      <c r="R35" s="32"/>
      <c r="T35" s="11"/>
      <c r="U35" s="7"/>
      <c r="V35" s="7"/>
      <c r="W35" s="7"/>
      <c r="X35" s="7"/>
      <c r="Y35" s="7"/>
      <c r="Z35" s="7"/>
      <c r="AA35" s="12"/>
    </row>
    <row r="36" spans="1:30" ht="14.25" thickBot="1" x14ac:dyDescent="0.35">
      <c r="A36" s="152" t="s">
        <v>4</v>
      </c>
      <c r="B36" s="153"/>
      <c r="C36" s="71"/>
      <c r="D36" s="36">
        <f>IF((OR(C36="",C35="")),0,IF((C36&lt;C35),((C36-C35)*24)+24,(C36-C35)*24))</f>
        <v>0</v>
      </c>
      <c r="E36" s="71"/>
      <c r="F36" s="37">
        <f>IF((OR(E36="",E35="")),0,IF((E36&lt;E35),((E36-E35)*24)+24,(E36-E35)*24))</f>
        <v>0</v>
      </c>
      <c r="G36" s="71"/>
      <c r="H36" s="37">
        <f>IF((OR(G36="",G35="")),0,IF((G36&lt;G35),((G36-G35)*24)+24,(G36-G35)*24))</f>
        <v>0</v>
      </c>
      <c r="I36" s="71"/>
      <c r="J36" s="37">
        <f>IF((OR(I36="",I35="")),0,IF((I36&lt;I35),((I36-I35)*24)+24,(I36-I35)*24))</f>
        <v>0</v>
      </c>
      <c r="K36" s="71"/>
      <c r="L36" s="37">
        <f>IF((OR(K36="",K35="")),0,IF((K36&lt;K35),((K36-K35)*24)+24,(K36-K35)*24))</f>
        <v>0</v>
      </c>
      <c r="M36" s="71"/>
      <c r="N36" s="37">
        <f>IF((OR(M36="",M35="")),0,IF((M36&lt;M35),((M36-M35)*24)+24,(M36-M35)*24))</f>
        <v>0</v>
      </c>
      <c r="O36" s="71"/>
      <c r="P36" s="37">
        <f>IF((OR(O36="",O35="")),0,IF((O36&lt;O35),((O36-O35)*24)+24,(O36-O35)*24))</f>
        <v>0</v>
      </c>
      <c r="Q36" s="87"/>
      <c r="R36" s="87"/>
      <c r="T36" s="11"/>
      <c r="U36" s="7"/>
      <c r="V36" s="7"/>
      <c r="W36" s="7"/>
      <c r="X36" s="7"/>
      <c r="Y36" s="7"/>
      <c r="Z36" s="7"/>
      <c r="AA36" s="12"/>
    </row>
    <row r="37" spans="1:30" ht="14.25" thickBot="1" x14ac:dyDescent="0.35">
      <c r="A37" s="38"/>
      <c r="B37" s="39"/>
      <c r="C37" s="40"/>
      <c r="D37" s="41"/>
      <c r="E37" s="55"/>
      <c r="F37" s="41"/>
      <c r="G37" s="55"/>
      <c r="H37" s="41"/>
      <c r="I37" s="55"/>
      <c r="J37" s="41"/>
      <c r="K37" s="55"/>
      <c r="L37" s="41"/>
      <c r="M37" s="55"/>
      <c r="N37" s="41"/>
      <c r="O37" s="55"/>
      <c r="P37" s="61"/>
      <c r="Q37" s="32"/>
      <c r="R37" s="32"/>
      <c r="T37" s="11"/>
      <c r="U37" s="7"/>
      <c r="V37" s="7"/>
      <c r="W37" s="7"/>
      <c r="X37" s="7"/>
      <c r="Y37" s="7"/>
      <c r="Z37" s="7"/>
      <c r="AA37" s="12"/>
    </row>
    <row r="38" spans="1:30" x14ac:dyDescent="0.3">
      <c r="A38" s="154" t="s">
        <v>2</v>
      </c>
      <c r="B38" s="155"/>
      <c r="C38" s="70"/>
      <c r="D38" s="33" t="s">
        <v>3</v>
      </c>
      <c r="E38" s="70"/>
      <c r="F38" s="34" t="s">
        <v>3</v>
      </c>
      <c r="G38" s="70"/>
      <c r="H38" s="34" t="s">
        <v>3</v>
      </c>
      <c r="I38" s="70"/>
      <c r="J38" s="34" t="s">
        <v>3</v>
      </c>
      <c r="K38" s="70"/>
      <c r="L38" s="34" t="s">
        <v>3</v>
      </c>
      <c r="M38" s="70"/>
      <c r="N38" s="34" t="s">
        <v>3</v>
      </c>
      <c r="O38" s="70"/>
      <c r="P38" s="34" t="s">
        <v>3</v>
      </c>
      <c r="Q38" s="56" t="s">
        <v>3</v>
      </c>
      <c r="R38" s="43"/>
      <c r="T38" s="11"/>
      <c r="U38" s="7"/>
      <c r="V38" s="7"/>
      <c r="W38" s="7"/>
      <c r="X38" s="7"/>
      <c r="Y38" s="7"/>
      <c r="Z38" s="7"/>
      <c r="AA38" s="12"/>
    </row>
    <row r="39" spans="1:30" ht="14.25" thickBot="1" x14ac:dyDescent="0.35">
      <c r="A39" s="156" t="s">
        <v>4</v>
      </c>
      <c r="B39" s="157"/>
      <c r="C39" s="71"/>
      <c r="D39" s="36">
        <f>IF((OR(C39="",C38="")),0,IF((C39&lt;C38),((C39-C38)*24)+24,(C39-C38)*24))</f>
        <v>0</v>
      </c>
      <c r="E39" s="71"/>
      <c r="F39" s="37">
        <f>IF((OR(E39="",E38="")),0,IF((E39&lt;E38),((E39-E38)*24)+24,(E39-E38)*24))</f>
        <v>0</v>
      </c>
      <c r="G39" s="71"/>
      <c r="H39" s="37">
        <f>IF((OR(G39="",G38="")),0,IF((G39&lt;G38),((G39-G38)*24)+24,(G39-G38)*24))</f>
        <v>0</v>
      </c>
      <c r="I39" s="71"/>
      <c r="J39" s="37">
        <f>IF((OR(I39="",I38="")),0,IF((I39&lt;I38),((I39-I38)*24)+24,(I39-I38)*24))</f>
        <v>0</v>
      </c>
      <c r="K39" s="71"/>
      <c r="L39" s="37">
        <f>IF((OR(K39="",K38="")),0,IF((K39&lt;K38),((K39-K38)*24)+24,(K39-K38)*24))</f>
        <v>0</v>
      </c>
      <c r="M39" s="71"/>
      <c r="N39" s="37">
        <f>IF((OR(M39="",M38="")),0,IF((M39&lt;M38),((M39-M38)*24)+24,(M39-M38)*24))</f>
        <v>0</v>
      </c>
      <c r="O39" s="71"/>
      <c r="P39" s="37">
        <f>IF((OR(O39="",O38="")),0,IF((O39&lt;O38),((O39-O38)*24)+24,(O39-O38)*24))</f>
        <v>0</v>
      </c>
      <c r="Q39" s="56" t="s">
        <v>20</v>
      </c>
      <c r="R39" s="88"/>
      <c r="T39" s="11"/>
      <c r="U39" s="7"/>
      <c r="V39" s="7"/>
      <c r="W39" s="7"/>
      <c r="X39" s="7"/>
      <c r="Y39" s="7"/>
      <c r="Z39" s="7"/>
      <c r="AA39" s="12"/>
    </row>
    <row r="40" spans="1:30" ht="14.25" thickBot="1" x14ac:dyDescent="0.35">
      <c r="A40" s="169" t="s">
        <v>5</v>
      </c>
      <c r="B40" s="170"/>
      <c r="C40" s="59">
        <f>IF(OR(ISTEXT(D36)),"Error in C12 or C15",(D36+D39))</f>
        <v>0</v>
      </c>
      <c r="D40" s="60"/>
      <c r="E40" s="59">
        <f>IF(OR(ISTEXT(F36)),"Error in C12 or C15",(F36+F39))</f>
        <v>0</v>
      </c>
      <c r="F40" s="60"/>
      <c r="G40" s="59">
        <f>IF(OR(ISTEXT(H36)),"Error in C12 or C15",(H36+H39))</f>
        <v>0</v>
      </c>
      <c r="H40" s="60"/>
      <c r="I40" s="59">
        <f>IF(OR(ISTEXT(J36)),"Error in C12 or C15",(J36+J39))</f>
        <v>0</v>
      </c>
      <c r="J40" s="60"/>
      <c r="K40" s="59">
        <f>IF(OR(ISTEXT(L36)),"Error in C12 or C15",(L36+L39))</f>
        <v>0</v>
      </c>
      <c r="L40" s="60"/>
      <c r="M40" s="59">
        <f>IF(OR(ISTEXT(N36)),"Error in C12 or C15",(N36+N39))</f>
        <v>0</v>
      </c>
      <c r="N40" s="60"/>
      <c r="O40" s="59">
        <f>IF(OR(ISTEXT(P36)),"Error in C12 or C15",(P36+P39))</f>
        <v>0</v>
      </c>
      <c r="P40" s="60"/>
      <c r="Q40" s="46">
        <f>SUM(C40:P40)</f>
        <v>0</v>
      </c>
      <c r="R40" s="47"/>
      <c r="T40" s="11" t="s">
        <v>22</v>
      </c>
      <c r="U40" s="7" t="s">
        <v>23</v>
      </c>
      <c r="V40" s="7" t="s">
        <v>24</v>
      </c>
      <c r="W40" s="7" t="s">
        <v>25</v>
      </c>
      <c r="X40" s="7" t="s">
        <v>26</v>
      </c>
      <c r="Y40" s="7" t="s">
        <v>27</v>
      </c>
      <c r="Z40" s="7" t="s">
        <v>28</v>
      </c>
      <c r="AA40" s="12" t="s">
        <v>29</v>
      </c>
    </row>
    <row r="41" spans="1:30" x14ac:dyDescent="0.3">
      <c r="A41" s="158" t="s">
        <v>21</v>
      </c>
      <c r="B41" s="159"/>
      <c r="C41" s="72"/>
      <c r="D41" s="73"/>
      <c r="E41" s="72"/>
      <c r="F41" s="73"/>
      <c r="G41" s="72"/>
      <c r="H41" s="73"/>
      <c r="I41" s="72"/>
      <c r="J41" s="73"/>
      <c r="K41" s="72"/>
      <c r="L41" s="73"/>
      <c r="M41" s="72"/>
      <c r="N41" s="73"/>
      <c r="O41" s="72"/>
      <c r="P41" s="73"/>
      <c r="Q41" s="41">
        <f>C41+E41+G41+I41+K41+M41+O41</f>
        <v>0</v>
      </c>
      <c r="R41" s="82" t="s">
        <v>39</v>
      </c>
      <c r="T41" s="11">
        <f>(IF(D41="AL",C41,0))+(IF(F41="AL",E41))+(IF(H41="AL",G41,0))+(IF(J41="AL",I41,0))+(IF(L41="AL",K41,0))+(IF(N41="AL",M41,0))+(IF(P41="AL",O41,0))</f>
        <v>0</v>
      </c>
      <c r="U41" s="7">
        <f>(IF(D41="PH",C41,0))+(IF(F41="PH",E41))+(IF(H41="PH",G41,0))+(IF(J41="PH",I41,0))+(IF(L41="PH",K41,0))+(IF(N41="PH",M41,0))+(IF(P41="PH",O41,0))</f>
        <v>0</v>
      </c>
      <c r="V41" s="7">
        <f>(IF(D41="V",C41,0))+(IF(F41="V",E41))+(IF(H41="V",G41,0))+(IF(J41="V",I41,0))+(IF(L41="V",K41,0))+(IF(N41="V",M41,0))+(IF(P41="V",O41,0))</f>
        <v>0</v>
      </c>
      <c r="W41" s="7">
        <f>(IF(D41="S",C41,0))+(IF(F41="S",E41))+(IF(H41="S",G41,0))+(IF(J41="S",I41,0))+(IF(L41="S",K41,0))+(IF(N41="S",M41,0))+(IF(P41="S",O41,0))</f>
        <v>0</v>
      </c>
      <c r="X41" s="7">
        <f>(IF(D41="SL",C41,0))+(IF(F41="SL",E41))+(IF(H41="SL",G41,0))+(IF(J41="SL",I41,0))+(IF(L41="SL",K41,0))+(IF(N41="SL",M41,0))+(IF(P41="SL",O41,0))</f>
        <v>0</v>
      </c>
      <c r="Y41" s="7">
        <f>(IF(D41="C",C41,0))+(IF(F41="C",E41))+(IF(H41="C",G41,0))+(IF(J41="C",I41,0))+(IF(L41="C",K41,0))+(IF(N41="C",M41,0))+(IF(P41="C",O41,0))</f>
        <v>0</v>
      </c>
      <c r="Z41" s="7">
        <f>(IF(D41="PB",C41,0))+(IF(F41="PB",E41))+(IF(H41="PB",G41,0))+(IF(J41="PB",I41,0))+(IF(L41="PB",K41,0))+(IF(N41="PB",M41,0))+(IF(P41="PB",O41,0))</f>
        <v>0</v>
      </c>
      <c r="AA41" s="12">
        <f>(IF(D41="O",C41,0))+(IF(F41="O",E41))+(IF(H41="O",G41,0))+(IF(J41="O",I41,0))+(IF(L41="O",K41,0))+(IF(N41="O",M41,0))+(IF(P41="O",O41,0))</f>
        <v>0</v>
      </c>
    </row>
    <row r="42" spans="1:30" ht="14.25" thickBot="1" x14ac:dyDescent="0.35">
      <c r="A42" s="158" t="s">
        <v>21</v>
      </c>
      <c r="B42" s="159"/>
      <c r="C42" s="74"/>
      <c r="D42" s="75"/>
      <c r="E42" s="74"/>
      <c r="F42" s="75"/>
      <c r="G42" s="74"/>
      <c r="H42" s="75"/>
      <c r="I42" s="74"/>
      <c r="J42" s="75"/>
      <c r="K42" s="74"/>
      <c r="L42" s="75"/>
      <c r="M42" s="74"/>
      <c r="N42" s="75"/>
      <c r="O42" s="74"/>
      <c r="P42" s="75"/>
      <c r="Q42" s="41">
        <f>C42+E42+G42+I42+K42+M42+O42</f>
        <v>0</v>
      </c>
      <c r="R42" s="82" t="s">
        <v>40</v>
      </c>
      <c r="T42" s="11">
        <f>(IF(D42="AL",C42,0))+(IF(F42="AL",E42))+(IF(H42="AL",G42,0))+(IF(J42="AL",I42,0))+(IF(L42="AL",K42,0))+(IF(N42="AL",M42,0))+(IF(P42="AL",O42,0))</f>
        <v>0</v>
      </c>
      <c r="U42" s="7">
        <f>(IF(D42="PH",C42,0))+(IF(F42="PH",E42))+(IF(H42="PH",G42,0))+(IF(J42="PH",I42,0))+(IF(L42="PH",K42,0))+(IF(N42="PH",M42,0))+(IF(P42="PH",O42,0))</f>
        <v>0</v>
      </c>
      <c r="V42" s="7">
        <f>(IF(D42="V",C42,0))+(IF(F42="V",E42))+(IF(H42="V",G42,0))+(IF(J42="V",I42,0))+(IF(L42="V",K42,0))+(IF(N42="V",M42,0))+(IF(P42="V",O42,0))</f>
        <v>0</v>
      </c>
      <c r="W42" s="7">
        <f>(IF(D42="S",C42,0))+(IF(F42="S",E42))+(IF(H42="S",G42,0))+(IF(J42="S",I42,0))+(IF(L42="S",K42,0))+(IF(N42="S",M42,0))+(IF(P42="S",O42,0))</f>
        <v>0</v>
      </c>
      <c r="X42" s="7">
        <f>(IF(D42="SL",C42,0))+(IF(F42="SL",E42))+(IF(H42="SL",G42,0))+(IF(J42="SL",I42,0))+(IF(L42="SL",K42,0))+(IF(N42="SL",M42,0))+(IF(P42="SL",O42,0))</f>
        <v>0</v>
      </c>
      <c r="Y42" s="7">
        <f>(IF(D42="C",C42,0))+(IF(F42="C",E42))+(IF(H42="C",G42,0))+(IF(J42="C",I42,0))+(IF(L42="C",K42,0))+(IF(N42="C",M42,0))+(IF(P42="C",O42,0))</f>
        <v>0</v>
      </c>
      <c r="Z42" s="7">
        <f>(IF(D42="PB",C42,0))+(IF(F42="PB",E42))+(IF(H42="PB",G42,0))+(IF(J42="PB",I42,0))+(IF(L42="PB",K42,0))+(IF(N42="PB",M42,0))+(IF(P42="PB",O42,0))</f>
        <v>0</v>
      </c>
      <c r="AA42" s="12">
        <f>(IF(D42="O",C42,0))+(IF(F42="O",E42))+(IF(H42="O",G42,0))+(IF(J42="O",I42,0))+(IF(L42="O",K42,0))+(IF(N42="O",M42,0))+(IF(P42="O",O42,0))</f>
        <v>0</v>
      </c>
    </row>
    <row r="43" spans="1:30" ht="14.25" thickBot="1" x14ac:dyDescent="0.35">
      <c r="A43" s="48"/>
      <c r="B43" s="48"/>
      <c r="C43" s="48"/>
      <c r="D43" s="48"/>
      <c r="E43" s="48"/>
      <c r="F43" s="48"/>
      <c r="G43" s="49"/>
      <c r="H43" s="48"/>
      <c r="I43" s="48"/>
      <c r="J43" s="48"/>
      <c r="K43" s="48"/>
      <c r="L43" s="48"/>
      <c r="M43" s="50"/>
      <c r="N43" s="51"/>
      <c r="O43" s="52" t="s">
        <v>42</v>
      </c>
      <c r="P43" s="53"/>
      <c r="Q43" s="83">
        <f>Q40+Q41+Q42</f>
        <v>0</v>
      </c>
      <c r="R43" s="84"/>
      <c r="S43" s="1"/>
      <c r="T43" s="11"/>
      <c r="U43" s="7"/>
      <c r="V43" s="7"/>
      <c r="W43" s="7"/>
      <c r="X43" s="7"/>
      <c r="Y43" s="7"/>
      <c r="Z43" s="7"/>
      <c r="AA43" s="12"/>
    </row>
    <row r="44" spans="1:30" x14ac:dyDescent="0.3">
      <c r="A44" s="28"/>
      <c r="B44" s="28"/>
      <c r="C44" s="113" t="s">
        <v>0</v>
      </c>
      <c r="D44" s="114"/>
      <c r="E44" s="115">
        <v>42714</v>
      </c>
      <c r="F44" s="29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86"/>
      <c r="R44" s="86"/>
      <c r="T44" s="11"/>
      <c r="U44" s="7"/>
      <c r="V44" s="7"/>
      <c r="W44" s="7"/>
      <c r="X44" s="7"/>
      <c r="Y44" s="7"/>
      <c r="Z44" s="7"/>
      <c r="AA44" s="12"/>
      <c r="AB44" s="1"/>
      <c r="AC44" s="1"/>
      <c r="AD44" s="1"/>
    </row>
    <row r="45" spans="1:30" x14ac:dyDescent="0.3">
      <c r="A45" s="28"/>
      <c r="B45" s="28"/>
      <c r="C45" s="113" t="s">
        <v>1</v>
      </c>
      <c r="D45" s="114"/>
      <c r="E45" s="116">
        <f>IF($E$44=0,"",$E$44+6)</f>
        <v>42720</v>
      </c>
      <c r="F45" s="30"/>
      <c r="G45" s="28" t="s">
        <v>48</v>
      </c>
      <c r="H45" s="28"/>
      <c r="I45" s="28"/>
      <c r="J45" s="28"/>
      <c r="K45" s="28"/>
      <c r="L45" s="28"/>
      <c r="M45" s="28"/>
      <c r="N45" s="28"/>
      <c r="O45" s="28"/>
      <c r="P45" s="28"/>
      <c r="Q45" s="86"/>
      <c r="R45" s="86"/>
      <c r="T45" s="11"/>
      <c r="U45" s="7"/>
      <c r="V45" s="7"/>
      <c r="W45" s="7"/>
      <c r="X45" s="7"/>
      <c r="Y45" s="7"/>
      <c r="Z45" s="7"/>
      <c r="AA45" s="12"/>
    </row>
    <row r="46" spans="1:30" x14ac:dyDescent="0.3">
      <c r="A46" s="28"/>
      <c r="B46" s="28"/>
      <c r="C46" s="107" t="s">
        <v>13</v>
      </c>
      <c r="D46" s="107"/>
      <c r="E46" s="108" t="s">
        <v>14</v>
      </c>
      <c r="F46" s="108"/>
      <c r="G46" s="106" t="s">
        <v>15</v>
      </c>
      <c r="H46" s="106"/>
      <c r="I46" s="106" t="s">
        <v>16</v>
      </c>
      <c r="J46" s="106"/>
      <c r="K46" s="106" t="s">
        <v>17</v>
      </c>
      <c r="L46" s="106"/>
      <c r="M46" s="106" t="s">
        <v>18</v>
      </c>
      <c r="N46" s="106"/>
      <c r="O46" s="106" t="s">
        <v>19</v>
      </c>
      <c r="P46" s="106"/>
      <c r="Q46" s="32"/>
      <c r="R46" s="32"/>
      <c r="T46" s="11"/>
      <c r="U46" s="7"/>
      <c r="V46" s="7"/>
      <c r="W46" s="7"/>
      <c r="X46" s="7"/>
      <c r="Y46" s="7"/>
      <c r="Z46" s="7"/>
      <c r="AA46" s="12"/>
    </row>
    <row r="47" spans="1:30" ht="14.25" thickBot="1" x14ac:dyDescent="0.35">
      <c r="A47" s="28"/>
      <c r="B47" s="28"/>
      <c r="C47" s="110">
        <f>IF($E$44=0,"",$E$44)</f>
        <v>42714</v>
      </c>
      <c r="D47" s="111"/>
      <c r="E47" s="110">
        <f>IF($E$44=0,"",$E$44+1)</f>
        <v>42715</v>
      </c>
      <c r="F47" s="111"/>
      <c r="G47" s="110">
        <f>IF($E$44=0,"",$E$44+2)</f>
        <v>42716</v>
      </c>
      <c r="H47" s="111"/>
      <c r="I47" s="110">
        <f>IF($E$44=0,"",$E$44+3)</f>
        <v>42717</v>
      </c>
      <c r="J47" s="111"/>
      <c r="K47" s="110">
        <f>IF($E$44=0,"",$E$44+4)</f>
        <v>42718</v>
      </c>
      <c r="L47" s="111"/>
      <c r="M47" s="110">
        <f>IF($E$44=0,"",$E$44+5)</f>
        <v>42719</v>
      </c>
      <c r="N47" s="111"/>
      <c r="O47" s="110">
        <f>IF($E$44=0,"",$E$44+6)</f>
        <v>42720</v>
      </c>
      <c r="P47" s="111"/>
      <c r="Q47" s="87"/>
      <c r="R47" s="87"/>
      <c r="T47" s="11"/>
      <c r="U47" s="7"/>
      <c r="V47" s="7"/>
      <c r="W47" s="7"/>
      <c r="X47" s="7"/>
      <c r="Y47" s="7"/>
      <c r="Z47" s="7"/>
      <c r="AA47" s="12"/>
    </row>
    <row r="48" spans="1:30" x14ac:dyDescent="0.3">
      <c r="A48" s="154" t="s">
        <v>2</v>
      </c>
      <c r="B48" s="155"/>
      <c r="C48" s="70"/>
      <c r="D48" s="33" t="s">
        <v>3</v>
      </c>
      <c r="E48" s="70"/>
      <c r="F48" s="34" t="s">
        <v>3</v>
      </c>
      <c r="G48" s="70"/>
      <c r="H48" s="34" t="s">
        <v>3</v>
      </c>
      <c r="I48" s="70"/>
      <c r="J48" s="34" t="s">
        <v>3</v>
      </c>
      <c r="K48" s="70"/>
      <c r="L48" s="34" t="s">
        <v>3</v>
      </c>
      <c r="M48" s="70"/>
      <c r="N48" s="34" t="s">
        <v>3</v>
      </c>
      <c r="O48" s="70"/>
      <c r="P48" s="34" t="s">
        <v>3</v>
      </c>
      <c r="Q48" s="32"/>
      <c r="R48" s="32"/>
      <c r="T48" s="11"/>
      <c r="U48" s="7"/>
      <c r="V48" s="7"/>
      <c r="W48" s="7"/>
      <c r="X48" s="7"/>
      <c r="Y48" s="7"/>
      <c r="Z48" s="7"/>
      <c r="AA48" s="12"/>
    </row>
    <row r="49" spans="1:30" ht="14.25" thickBot="1" x14ac:dyDescent="0.35">
      <c r="A49" s="152" t="s">
        <v>4</v>
      </c>
      <c r="B49" s="153"/>
      <c r="C49" s="71"/>
      <c r="D49" s="36">
        <f>IF((OR(C49="",C48="")),0,IF((C49&lt;C48),((C49-C48)*24)+24,(C49-C48)*24))</f>
        <v>0</v>
      </c>
      <c r="E49" s="71"/>
      <c r="F49" s="37">
        <f>IF((OR(E49="",E48="")),0,IF((E49&lt;E48),((E49-E48)*24)+24,(E49-E48)*24))</f>
        <v>0</v>
      </c>
      <c r="G49" s="71"/>
      <c r="H49" s="37">
        <f>IF((OR(G49="",G48="")),0,IF((G49&lt;G48),((G49-G48)*24)+24,(G49-G48)*24))</f>
        <v>0</v>
      </c>
      <c r="I49" s="71"/>
      <c r="J49" s="37">
        <f>IF((OR(I49="",I48="")),0,IF((I49&lt;I48),((I49-I48)*24)+24,(I49-I48)*24))</f>
        <v>0</v>
      </c>
      <c r="K49" s="71"/>
      <c r="L49" s="37">
        <f>IF((OR(K49="",K48="")),0,IF((K49&lt;K48),((K49-K48)*24)+24,(K49-K48)*24))</f>
        <v>0</v>
      </c>
      <c r="M49" s="71"/>
      <c r="N49" s="37">
        <f>IF((OR(M49="",M48="")),0,IF((M49&lt;M48),((M49-M48)*24)+24,(M49-M48)*24))</f>
        <v>0</v>
      </c>
      <c r="O49" s="71"/>
      <c r="P49" s="37">
        <f>IF((OR(O49="",O48="")),0,IF((O49&lt;O48),((O49-O48)*24)+24,(O49-O48)*24))</f>
        <v>0</v>
      </c>
      <c r="Q49" s="87"/>
      <c r="R49" s="87"/>
      <c r="T49" s="11"/>
      <c r="U49" s="7"/>
      <c r="V49" s="7"/>
      <c r="W49" s="7"/>
      <c r="X49" s="7"/>
      <c r="Y49" s="7"/>
      <c r="Z49" s="7"/>
      <c r="AA49" s="12"/>
    </row>
    <row r="50" spans="1:30" ht="14.25" thickBot="1" x14ac:dyDescent="0.35">
      <c r="A50" s="38"/>
      <c r="B50" s="39"/>
      <c r="C50" s="40"/>
      <c r="D50" s="41"/>
      <c r="E50" s="55"/>
      <c r="F50" s="41"/>
      <c r="G50" s="55"/>
      <c r="H50" s="41"/>
      <c r="I50" s="55"/>
      <c r="J50" s="41"/>
      <c r="K50" s="55"/>
      <c r="L50" s="41"/>
      <c r="M50" s="55"/>
      <c r="N50" s="41"/>
      <c r="O50" s="55"/>
      <c r="P50" s="41"/>
      <c r="Q50" s="32"/>
      <c r="R50" s="32"/>
      <c r="T50" s="11"/>
      <c r="U50" s="7"/>
      <c r="V50" s="7"/>
      <c r="W50" s="7"/>
      <c r="X50" s="7"/>
      <c r="Y50" s="7"/>
      <c r="Z50" s="7"/>
      <c r="AA50" s="12"/>
    </row>
    <row r="51" spans="1:30" x14ac:dyDescent="0.3">
      <c r="A51" s="154" t="s">
        <v>2</v>
      </c>
      <c r="B51" s="155"/>
      <c r="C51" s="70"/>
      <c r="D51" s="33" t="s">
        <v>3</v>
      </c>
      <c r="E51" s="70"/>
      <c r="F51" s="34" t="s">
        <v>3</v>
      </c>
      <c r="G51" s="70"/>
      <c r="H51" s="34" t="s">
        <v>3</v>
      </c>
      <c r="I51" s="70"/>
      <c r="J51" s="34" t="s">
        <v>3</v>
      </c>
      <c r="K51" s="70"/>
      <c r="L51" s="34" t="s">
        <v>3</v>
      </c>
      <c r="M51" s="70"/>
      <c r="N51" s="34" t="s">
        <v>3</v>
      </c>
      <c r="O51" s="70"/>
      <c r="P51" s="34" t="s">
        <v>3</v>
      </c>
      <c r="Q51" s="42" t="s">
        <v>3</v>
      </c>
      <c r="R51" s="43" t="s">
        <v>39</v>
      </c>
      <c r="T51" s="11"/>
      <c r="U51" s="7"/>
      <c r="V51" s="7"/>
      <c r="W51" s="7"/>
      <c r="X51" s="7"/>
      <c r="Y51" s="7"/>
      <c r="Z51" s="7"/>
      <c r="AA51" s="12"/>
    </row>
    <row r="52" spans="1:30" ht="13.5" customHeight="1" thickBot="1" x14ac:dyDescent="0.35">
      <c r="A52" s="156" t="s">
        <v>4</v>
      </c>
      <c r="B52" s="157"/>
      <c r="C52" s="71"/>
      <c r="D52" s="36">
        <f>IF((OR(C52="",C51="")),0,IF((C52&lt;C51),((C52-C51)*24)+24,(C52-C51)*24))</f>
        <v>0</v>
      </c>
      <c r="E52" s="71"/>
      <c r="F52" s="37">
        <f>IF((OR(E52="",E51="")),0,IF((E52&lt;E51),((E52-E51)*24)+24,(E52-E51)*24))</f>
        <v>0</v>
      </c>
      <c r="G52" s="71"/>
      <c r="H52" s="37">
        <f>IF((OR(G52="",G51="")),0,IF((G52&lt;G51),((G52-G51)*24)+24,(G52-G51)*24))</f>
        <v>0</v>
      </c>
      <c r="I52" s="71"/>
      <c r="J52" s="37">
        <f>IF((OR(I52="",I51="")),0,IF((I52&lt;I51),((I52-I51)*24)+24,(I52-I51)*24))</f>
        <v>0</v>
      </c>
      <c r="K52" s="71"/>
      <c r="L52" s="37">
        <f>IF((OR(K52="",K51="")),0,IF((K52&lt;K51),((K52-K51)*24)+24,(K52-K51)*24))</f>
        <v>0</v>
      </c>
      <c r="M52" s="71"/>
      <c r="N52" s="37">
        <f>IF((OR(M52="",M51="")),0,IF((M52&lt;M51),((M52-M51)*24)+24,(M52-M51)*24))</f>
        <v>0</v>
      </c>
      <c r="O52" s="71"/>
      <c r="P52" s="37">
        <f>IF((OR(O52="",O51="")),0,IF((O52&lt;O51),((O52-O51)*24)+24,(O52-O51)*24))</f>
        <v>0</v>
      </c>
      <c r="Q52" s="42" t="s">
        <v>20</v>
      </c>
      <c r="R52" s="88" t="s">
        <v>40</v>
      </c>
      <c r="T52" s="11"/>
      <c r="U52" s="7"/>
      <c r="V52" s="7"/>
      <c r="W52" s="7"/>
      <c r="X52" s="7"/>
      <c r="Y52" s="7"/>
      <c r="Z52" s="7"/>
      <c r="AA52" s="12"/>
    </row>
    <row r="53" spans="1:30" ht="14.25" thickBot="1" x14ac:dyDescent="0.35">
      <c r="A53" s="169" t="s">
        <v>41</v>
      </c>
      <c r="B53" s="170"/>
      <c r="C53" s="44">
        <f>IF(OR(ISTEXT(D49)),"Error in C12 or C15",(D49+D52))</f>
        <v>0</v>
      </c>
      <c r="D53" s="45"/>
      <c r="E53" s="44">
        <f>IF(OR(ISTEXT(F49)),"Error in C12 or C15",(F49+F52))</f>
        <v>0</v>
      </c>
      <c r="F53" s="45"/>
      <c r="G53" s="44">
        <f>IF(OR(ISTEXT(H49)),"Error in C12 or C15",(H49+H52))</f>
        <v>0</v>
      </c>
      <c r="H53" s="45"/>
      <c r="I53" s="44">
        <f>IF(OR(ISTEXT(J49)),"Error in C12 or C15",(J49+J52))</f>
        <v>0</v>
      </c>
      <c r="J53" s="45"/>
      <c r="K53" s="44">
        <f>IF(OR(ISTEXT(L49)),"Error in C12 or C15",(L49+L52))</f>
        <v>0</v>
      </c>
      <c r="L53" s="45"/>
      <c r="M53" s="44">
        <f>IF(OR(ISTEXT(N49)),"Error in C12 or C15",(N49+N52))</f>
        <v>0</v>
      </c>
      <c r="N53" s="45"/>
      <c r="O53" s="44">
        <f>IF(OR(ISTEXT(P49)),"Error in C12 or C15",(P49+P52))</f>
        <v>0</v>
      </c>
      <c r="P53" s="45"/>
      <c r="Q53" s="46">
        <f>SUM(C53:P53)</f>
        <v>0</v>
      </c>
      <c r="R53" s="47"/>
      <c r="T53" s="11" t="s">
        <v>22</v>
      </c>
      <c r="U53" s="7" t="s">
        <v>23</v>
      </c>
      <c r="V53" s="7" t="s">
        <v>24</v>
      </c>
      <c r="W53" s="7" t="s">
        <v>25</v>
      </c>
      <c r="X53" s="7" t="s">
        <v>26</v>
      </c>
      <c r="Y53" s="7" t="s">
        <v>27</v>
      </c>
      <c r="Z53" s="7" t="s">
        <v>28</v>
      </c>
      <c r="AA53" s="12" t="s">
        <v>29</v>
      </c>
    </row>
    <row r="54" spans="1:30" x14ac:dyDescent="0.3">
      <c r="A54" s="158" t="s">
        <v>21</v>
      </c>
      <c r="B54" s="159"/>
      <c r="C54" s="72"/>
      <c r="D54" s="73"/>
      <c r="E54" s="72"/>
      <c r="F54" s="73"/>
      <c r="G54" s="72"/>
      <c r="H54" s="73"/>
      <c r="I54" s="72"/>
      <c r="J54" s="73"/>
      <c r="K54" s="72"/>
      <c r="L54" s="73"/>
      <c r="M54" s="72"/>
      <c r="N54" s="73"/>
      <c r="O54" s="72"/>
      <c r="P54" s="73"/>
      <c r="Q54" s="41">
        <f>C54+E54+G54+I54+K54+M54+O54</f>
        <v>0</v>
      </c>
      <c r="R54" s="82" t="s">
        <v>39</v>
      </c>
      <c r="T54" s="11">
        <f>(IF(D54="AL",C54,0))+(IF(F54="AL",E54))+(IF(H54="AL",G54,0))+(IF(J54="AL",I54,0))+(IF(L54="AL",K54,0))+(IF(N54="AL",M54,0))+(IF(P54="AL",O54,0))</f>
        <v>0</v>
      </c>
      <c r="U54" s="7">
        <f>(IF(D54="PH",C54,0))+(IF(F54="PH",E54))+(IF(H54="PH",G54,0))+(IF(J54="PH",I54,0))+(IF(L54="PH",K54,0))+(IF(N54="PH",M54,0))+(IF(P54="PH",O54,0))</f>
        <v>0</v>
      </c>
      <c r="V54" s="7">
        <f>(IF(D54="V",C54,0))+(IF(F54="V",E54))+(IF(H54="V",G54,0))+(IF(J54="V",I54,0))+(IF(L54="V",K54,0))+(IF(N54="V",M54,0))+(IF(P54="V",O54,0))</f>
        <v>0</v>
      </c>
      <c r="W54" s="7">
        <f>(IF(D54="S",C54,0))+(IF(F54="S",E54))+(IF(H54="S",G54,0))+(IF(J54="S",I54,0))+(IF(L54="S",K54,0))+(IF(N54="S",M54,0))+(IF(P54="S",O54,0))</f>
        <v>0</v>
      </c>
      <c r="X54" s="7">
        <f>(IF(D54="SL",C54,0))+(IF(F54="SL",E54))+(IF(H54="SL",G54,0))+(IF(J54="SL",I54,0))+(IF(L54="SL",K54,0))+(IF(N54="SL",M54,0))+(IF(P54="SL",O54,0))</f>
        <v>0</v>
      </c>
      <c r="Y54" s="7">
        <f>(IF(D54="C",C54,0))+(IF(F54="C",E54))+(IF(H54="C",G54,0))+(IF(J54="C",I54,0))+(IF(L54="C",K54,0))+(IF(N54="C",M54,0))+(IF(P54="C",O54,0))</f>
        <v>0</v>
      </c>
      <c r="Z54" s="7">
        <f>(IF(D54="PB",C54,0))+(IF(F54="PB",E54))+(IF(H54="PB",G54,0))+(IF(J54="PB",I54,0))+(IF(L54="PB",K54,0))+(IF(N54="PB",M54,0))+(IF(P54="PB",O54,0))</f>
        <v>0</v>
      </c>
      <c r="AA54" s="12">
        <f>(IF(D54="O",C54,0))+(IF(F54="O",E54))+(IF(H54="O",G54,0))+(IF(J54="O",I54,0))+(IF(L54="O",K54,0))+(IF(N54="O",M54,0))+(IF(P54="O",O54,0))</f>
        <v>0</v>
      </c>
    </row>
    <row r="55" spans="1:30" ht="14.25" thickBot="1" x14ac:dyDescent="0.35">
      <c r="A55" s="158" t="s">
        <v>21</v>
      </c>
      <c r="B55" s="159"/>
      <c r="C55" s="74"/>
      <c r="D55" s="75"/>
      <c r="E55" s="74"/>
      <c r="F55" s="75"/>
      <c r="G55" s="74"/>
      <c r="H55" s="75"/>
      <c r="I55" s="74"/>
      <c r="J55" s="75"/>
      <c r="K55" s="74"/>
      <c r="L55" s="75"/>
      <c r="M55" s="74"/>
      <c r="N55" s="75"/>
      <c r="O55" s="74"/>
      <c r="P55" s="75"/>
      <c r="Q55" s="41">
        <f>C55+E55+G55+I55+K55+M55+O55</f>
        <v>0</v>
      </c>
      <c r="R55" s="82" t="s">
        <v>40</v>
      </c>
      <c r="T55" s="11">
        <f>(IF(D55="AL",C55,0))+(IF(F55="AL",E55))+(IF(H55="AL",G55,0))+(IF(J55="AL",I55,0))+(IF(L55="AL",K55,0))+(IF(N55="AL",M55,0))+(IF(P55="AL",O55,0))</f>
        <v>0</v>
      </c>
      <c r="U55" s="7">
        <f>(IF(D55="PH",C55,0))+(IF(F55="PH",E55))+(IF(H55="PH",G55,0))+(IF(J55="PH",I55,0))+(IF(L55="PH",K55,0))+(IF(N55="PH",M55,0))+(IF(P55="PH",O55,0))</f>
        <v>0</v>
      </c>
      <c r="V55" s="7">
        <f>(IF(D55="V",C55,0))+(IF(F55="V",E55))+(IF(H55="V",G55,0))+(IF(J55="V",I55,0))+(IF(L55="V",K55,0))+(IF(N55="V",M55,0))+(IF(P55="V",O55,0))</f>
        <v>0</v>
      </c>
      <c r="W55" s="7">
        <f>(IF(D55="S",C55,0))+(IF(F55="S",E55))+(IF(H55="S",G55,0))+(IF(J55="S",I55,0))+(IF(L55="S",K55,0))+(IF(N55="S",M55,0))+(IF(P55="S",O55,0))</f>
        <v>0</v>
      </c>
      <c r="X55" s="7">
        <f>(IF(D55="SL",C55,0))+(IF(F55="SL",E55))+(IF(H55="SL",G55,0))+(IF(J55="SL",I55,0))+(IF(L55="SL",K55,0))+(IF(N55="SL",M55,0))+(IF(P55="SL",O55,0))</f>
        <v>0</v>
      </c>
      <c r="Y55" s="7">
        <f>(IF(D55="C",C55,0))+(IF(F55="C",E55))+(IF(H55="C",G55,0))+(IF(J55="C",I55,0))+(IF(L55="C",K55,0))+(IF(N55="C",M55,0))+(IF(P55="C",O55,0))</f>
        <v>0</v>
      </c>
      <c r="Z55" s="7">
        <f>(IF(D55="PB",C55,0))+(IF(F55="PB",E55))+(IF(H55="PB",G55,0))+(IF(J55="PB",I55,0))+(IF(L55="PB",K55,0))+(IF(N55="PB",M55,0))+(IF(P55="PB",O55,0))</f>
        <v>0</v>
      </c>
      <c r="AA55" s="12">
        <f>(IF(D55="O",C55,0))+(IF(F55="O",E55))+(IF(H55="O",G55,0))+(IF(J55="O",I55,0))+(IF(L55="O",K55,0))+(IF(N55="O",M55,0))+(IF(P55="O",O55,0))</f>
        <v>0</v>
      </c>
    </row>
    <row r="56" spans="1:30" ht="14.25" thickBot="1" x14ac:dyDescent="0.35">
      <c r="A56" s="48"/>
      <c r="B56" s="48"/>
      <c r="C56" s="48"/>
      <c r="D56" s="48"/>
      <c r="E56" s="48"/>
      <c r="F56" s="48"/>
      <c r="G56" s="49"/>
      <c r="H56" s="48"/>
      <c r="I56" s="48"/>
      <c r="J56" s="48"/>
      <c r="K56" s="48"/>
      <c r="L56" s="48"/>
      <c r="M56" s="50"/>
      <c r="N56" s="51"/>
      <c r="O56" s="52" t="s">
        <v>42</v>
      </c>
      <c r="P56" s="53"/>
      <c r="Q56" s="83">
        <f>Q53+Q54+Q55</f>
        <v>0</v>
      </c>
      <c r="R56" s="84"/>
      <c r="S56" s="1"/>
      <c r="T56" s="11"/>
      <c r="U56" s="7"/>
      <c r="V56" s="7"/>
      <c r="W56" s="7"/>
      <c r="X56" s="18"/>
      <c r="Y56" s="136"/>
      <c r="Z56" s="7"/>
      <c r="AA56" s="12"/>
    </row>
    <row r="57" spans="1:30" s="1" customFormat="1" ht="14.25" customHeight="1" thickBot="1" x14ac:dyDescent="0.35">
      <c r="A57" s="62"/>
      <c r="B57" s="62"/>
      <c r="C57" s="63"/>
      <c r="D57" s="64"/>
      <c r="E57" s="63"/>
      <c r="F57" s="64"/>
      <c r="G57" s="63"/>
      <c r="H57" s="64"/>
      <c r="I57" s="63"/>
      <c r="J57" s="64"/>
      <c r="K57" s="63"/>
      <c r="L57" s="64"/>
      <c r="M57" s="63"/>
      <c r="N57" s="64"/>
      <c r="O57" s="63"/>
      <c r="P57" s="64"/>
      <c r="Q57" s="87"/>
      <c r="R57" s="87"/>
      <c r="S57" s="3"/>
      <c r="T57" s="11"/>
      <c r="U57" s="6"/>
      <c r="V57" s="7"/>
      <c r="W57" s="7"/>
      <c r="X57" s="7"/>
      <c r="Y57" s="136"/>
      <c r="Z57" s="7"/>
      <c r="AA57" s="12"/>
      <c r="AB57" s="2"/>
      <c r="AC57" s="2"/>
      <c r="AD57" s="2"/>
    </row>
    <row r="58" spans="1:30" s="3" customFormat="1" x14ac:dyDescent="0.3">
      <c r="A58" s="26"/>
      <c r="B58" s="65"/>
      <c r="C58" s="175" t="s">
        <v>7</v>
      </c>
      <c r="D58" s="176"/>
      <c r="E58" s="176"/>
      <c r="F58" s="100"/>
      <c r="G58" s="100"/>
      <c r="H58" s="100"/>
      <c r="I58" s="176" t="s">
        <v>8</v>
      </c>
      <c r="J58" s="176"/>
      <c r="K58" s="101" t="s">
        <v>30</v>
      </c>
      <c r="L58" s="100"/>
      <c r="M58" s="101" t="s">
        <v>52</v>
      </c>
      <c r="N58" s="101"/>
      <c r="O58" s="102" t="s">
        <v>51</v>
      </c>
      <c r="P58" s="26"/>
      <c r="Q58" s="85"/>
      <c r="R58" s="89"/>
      <c r="S58" s="2"/>
      <c r="T58" s="11"/>
      <c r="U58" s="7"/>
      <c r="V58" s="7"/>
      <c r="W58" s="7"/>
      <c r="X58" s="7"/>
      <c r="Y58" s="7"/>
      <c r="Z58" s="7"/>
      <c r="AA58" s="12"/>
      <c r="AB58" s="2"/>
      <c r="AC58" s="2"/>
      <c r="AD58" s="2"/>
    </row>
    <row r="59" spans="1:30" x14ac:dyDescent="0.3">
      <c r="A59" s="26"/>
      <c r="B59" s="65"/>
      <c r="C59" s="103"/>
      <c r="D59" s="65"/>
      <c r="E59" s="66" t="s">
        <v>34</v>
      </c>
      <c r="F59" s="98">
        <f>'Oct-Nov'!F62</f>
        <v>0</v>
      </c>
      <c r="G59" s="65"/>
      <c r="H59" s="65"/>
      <c r="I59" s="65"/>
      <c r="J59" s="66" t="s">
        <v>9</v>
      </c>
      <c r="K59" s="65">
        <f>T60</f>
        <v>0</v>
      </c>
      <c r="L59" s="65"/>
      <c r="M59" s="67">
        <f>K59/7.5</f>
        <v>0</v>
      </c>
      <c r="N59" s="65"/>
      <c r="O59" s="104">
        <f>K59/7</f>
        <v>0</v>
      </c>
      <c r="P59" s="26"/>
      <c r="Q59" s="85"/>
      <c r="R59" s="85"/>
      <c r="T59" s="11"/>
      <c r="U59" s="7"/>
      <c r="V59" s="7"/>
      <c r="W59" s="7"/>
      <c r="X59" s="7"/>
      <c r="Y59" s="7"/>
      <c r="Z59" s="7"/>
      <c r="AA59" s="12"/>
    </row>
    <row r="60" spans="1:30" x14ac:dyDescent="0.3">
      <c r="A60" s="26"/>
      <c r="B60" s="65"/>
      <c r="C60" s="103"/>
      <c r="D60" s="65"/>
      <c r="E60" s="66" t="s">
        <v>35</v>
      </c>
      <c r="F60" s="99">
        <f>SUM(R43,R30,R17,R56)</f>
        <v>0</v>
      </c>
      <c r="G60" s="65"/>
      <c r="H60" s="65"/>
      <c r="I60" s="65"/>
      <c r="J60" s="66" t="s">
        <v>10</v>
      </c>
      <c r="K60" s="65">
        <f>U60</f>
        <v>0</v>
      </c>
      <c r="L60" s="65"/>
      <c r="M60" s="67">
        <f t="shared" ref="M60:M64" si="1">K60/7.5</f>
        <v>0</v>
      </c>
      <c r="N60" s="65"/>
      <c r="O60" s="104">
        <f t="shared" ref="O60:O64" si="2">K60/7</f>
        <v>0</v>
      </c>
      <c r="P60" s="26"/>
      <c r="Q60" s="85"/>
      <c r="R60" s="85"/>
      <c r="T60" s="11">
        <f>SUM(T15,T16,T28,T29,T41,T42,T54,T55)</f>
        <v>0</v>
      </c>
      <c r="U60" s="11">
        <f>SUM(U15,U16,U28,U29,U41,U42,U54,U55)</f>
        <v>0</v>
      </c>
      <c r="V60" s="11">
        <f t="shared" ref="V60:AA60" si="3">SUM(V15,V16,V28,V29,V41,V42,V54,V55)</f>
        <v>0</v>
      </c>
      <c r="W60" s="11">
        <f t="shared" si="3"/>
        <v>0</v>
      </c>
      <c r="X60" s="11">
        <f t="shared" si="3"/>
        <v>0</v>
      </c>
      <c r="Y60" s="11">
        <f t="shared" si="3"/>
        <v>0</v>
      </c>
      <c r="Z60" s="11">
        <f t="shared" si="3"/>
        <v>0</v>
      </c>
      <c r="AA60" s="11">
        <f t="shared" si="3"/>
        <v>0</v>
      </c>
    </row>
    <row r="61" spans="1:30" x14ac:dyDescent="0.3">
      <c r="A61" s="26"/>
      <c r="B61" s="65"/>
      <c r="C61" s="103"/>
      <c r="D61" s="65"/>
      <c r="E61" s="66" t="s">
        <v>54</v>
      </c>
      <c r="F61" s="98">
        <f>Y60</f>
        <v>0</v>
      </c>
      <c r="G61" s="65"/>
      <c r="H61" s="65"/>
      <c r="I61" s="65"/>
      <c r="J61" s="66" t="s">
        <v>33</v>
      </c>
      <c r="K61" s="65">
        <f>V60</f>
        <v>0</v>
      </c>
      <c r="L61" s="65"/>
      <c r="M61" s="67">
        <f t="shared" si="1"/>
        <v>0</v>
      </c>
      <c r="N61" s="65"/>
      <c r="O61" s="104">
        <f t="shared" si="2"/>
        <v>0</v>
      </c>
      <c r="P61" s="26"/>
      <c r="Q61" s="85"/>
      <c r="R61" s="85"/>
      <c r="T61" s="15"/>
      <c r="U61" s="16"/>
      <c r="V61" s="16"/>
      <c r="W61" s="16"/>
      <c r="X61" s="16"/>
      <c r="Y61" s="16"/>
      <c r="Z61" s="16"/>
      <c r="AA61" s="17"/>
    </row>
    <row r="62" spans="1:30" x14ac:dyDescent="0.3">
      <c r="A62" s="26"/>
      <c r="B62" s="65"/>
      <c r="C62" s="103"/>
      <c r="D62" s="65"/>
      <c r="E62" s="66" t="s">
        <v>36</v>
      </c>
      <c r="F62" s="99">
        <f>F59+F60-F61</f>
        <v>0</v>
      </c>
      <c r="G62" s="65"/>
      <c r="H62" s="65"/>
      <c r="I62" s="65"/>
      <c r="J62" s="66" t="s">
        <v>32</v>
      </c>
      <c r="K62" s="65">
        <f>W60+X60</f>
        <v>0</v>
      </c>
      <c r="L62" s="65"/>
      <c r="M62" s="67">
        <f t="shared" si="1"/>
        <v>0</v>
      </c>
      <c r="N62" s="65"/>
      <c r="O62" s="104">
        <f t="shared" si="2"/>
        <v>0</v>
      </c>
      <c r="P62" s="26"/>
      <c r="Q62" s="85"/>
      <c r="R62" s="85"/>
      <c r="T62" s="5"/>
      <c r="U62" s="5"/>
      <c r="V62" s="5"/>
      <c r="W62" s="5"/>
      <c r="X62" s="5"/>
      <c r="Y62" s="5"/>
      <c r="Z62" s="5"/>
      <c r="AA62" s="5"/>
    </row>
    <row r="63" spans="1:30" x14ac:dyDescent="0.3">
      <c r="A63" s="26"/>
      <c r="B63" s="65"/>
      <c r="C63" s="103"/>
      <c r="D63" s="65"/>
      <c r="E63" s="65"/>
      <c r="F63" s="65"/>
      <c r="G63" s="65"/>
      <c r="H63" s="65"/>
      <c r="I63" s="65"/>
      <c r="J63" s="66" t="s">
        <v>31</v>
      </c>
      <c r="K63" s="65">
        <f>Z60</f>
        <v>0</v>
      </c>
      <c r="L63" s="65"/>
      <c r="M63" s="67">
        <f t="shared" si="1"/>
        <v>0</v>
      </c>
      <c r="N63" s="65"/>
      <c r="O63" s="104">
        <f t="shared" si="2"/>
        <v>0</v>
      </c>
      <c r="P63" s="26"/>
      <c r="Q63" s="85"/>
      <c r="R63" s="85"/>
      <c r="T63" s="5"/>
      <c r="U63" s="5"/>
      <c r="V63" s="5"/>
      <c r="W63" s="5"/>
      <c r="X63" s="5"/>
      <c r="Y63" s="5"/>
      <c r="Z63" s="5"/>
      <c r="AA63" s="5"/>
    </row>
    <row r="64" spans="1:30" ht="14.25" thickBot="1" x14ac:dyDescent="0.35">
      <c r="A64" s="26"/>
      <c r="B64" s="65"/>
      <c r="C64" s="92"/>
      <c r="D64" s="93"/>
      <c r="E64" s="93"/>
      <c r="F64" s="93"/>
      <c r="G64" s="93"/>
      <c r="H64" s="93"/>
      <c r="I64" s="93"/>
      <c r="J64" s="94" t="s">
        <v>11</v>
      </c>
      <c r="K64" s="93">
        <f>AA60</f>
        <v>0</v>
      </c>
      <c r="L64" s="93"/>
      <c r="M64" s="95">
        <f t="shared" si="1"/>
        <v>0</v>
      </c>
      <c r="N64" s="93"/>
      <c r="O64" s="105">
        <f t="shared" si="2"/>
        <v>0</v>
      </c>
      <c r="P64" s="26"/>
      <c r="Q64" s="85"/>
      <c r="R64" s="85"/>
      <c r="T64" s="5"/>
      <c r="U64" s="5"/>
      <c r="V64" s="5"/>
      <c r="W64" s="5"/>
      <c r="X64" s="5"/>
      <c r="Y64" s="5"/>
      <c r="Z64" s="5"/>
      <c r="AA64" s="5"/>
    </row>
    <row r="65" spans="1:30" x14ac:dyDescent="0.3">
      <c r="A65" s="26"/>
      <c r="B65" s="65"/>
      <c r="C65" s="65"/>
      <c r="D65" s="65"/>
      <c r="E65" s="65"/>
      <c r="F65" s="65"/>
      <c r="G65" s="65"/>
      <c r="H65" s="65"/>
      <c r="I65" s="65"/>
      <c r="J65" s="66"/>
      <c r="K65" s="65"/>
      <c r="L65" s="65"/>
      <c r="M65" s="67"/>
      <c r="N65" s="65"/>
      <c r="O65" s="67"/>
      <c r="P65" s="26"/>
      <c r="Q65" s="85"/>
      <c r="R65" s="85"/>
      <c r="T65" s="5"/>
      <c r="U65" s="5"/>
      <c r="V65" s="5"/>
      <c r="W65" s="5"/>
      <c r="X65" s="5"/>
      <c r="Y65" s="5"/>
      <c r="Z65" s="5"/>
      <c r="AA65" s="5"/>
    </row>
    <row r="66" spans="1:30" ht="14.25" thickBot="1" x14ac:dyDescent="0.35">
      <c r="A66" s="26"/>
      <c r="B66" s="65"/>
      <c r="C66" s="69" t="s">
        <v>49</v>
      </c>
      <c r="D66" s="65"/>
      <c r="E66" s="65"/>
      <c r="F66" s="65"/>
      <c r="G66" s="65"/>
      <c r="H66" s="65"/>
      <c r="I66" s="65"/>
      <c r="J66" s="66"/>
      <c r="K66" s="65"/>
      <c r="L66" s="65"/>
      <c r="M66" s="67"/>
      <c r="N66" s="65"/>
      <c r="O66" s="65"/>
      <c r="P66" s="26"/>
      <c r="Q66" s="85"/>
      <c r="R66" s="85"/>
      <c r="T66" s="5"/>
      <c r="U66" s="5"/>
      <c r="V66" s="5"/>
      <c r="W66" s="5"/>
      <c r="X66" s="5"/>
      <c r="Y66" s="5"/>
      <c r="Z66" s="5"/>
      <c r="AA66" s="5"/>
    </row>
    <row r="67" spans="1:30" ht="69" customHeight="1" thickBot="1" x14ac:dyDescent="0.35">
      <c r="A67" s="26"/>
      <c r="B67" s="65"/>
      <c r="C67" s="160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2"/>
      <c r="P67" s="26"/>
      <c r="Q67" s="85"/>
      <c r="R67" s="85"/>
      <c r="T67" s="5"/>
      <c r="U67" s="5"/>
      <c r="V67" s="5"/>
      <c r="W67" s="5"/>
      <c r="X67" s="5"/>
      <c r="Y67" s="5"/>
      <c r="Z67" s="5"/>
      <c r="AA67" s="5"/>
    </row>
    <row r="68" spans="1:30" x14ac:dyDescent="0.3">
      <c r="A68" s="26"/>
      <c r="B68" s="26"/>
      <c r="C68" s="26"/>
      <c r="I68" s="65"/>
      <c r="J68" s="26"/>
      <c r="K68" s="26"/>
      <c r="L68" s="26"/>
      <c r="M68" s="26"/>
      <c r="N68" s="26"/>
      <c r="O68" s="26"/>
      <c r="P68" s="26"/>
      <c r="Q68" s="85"/>
      <c r="R68" s="85"/>
      <c r="T68" s="5"/>
      <c r="U68" s="5"/>
      <c r="V68" s="5"/>
      <c r="W68" s="5"/>
      <c r="X68" s="5"/>
      <c r="Y68" s="5"/>
      <c r="Z68" s="5"/>
      <c r="AA68" s="5"/>
    </row>
    <row r="69" spans="1:30" x14ac:dyDescent="0.3">
      <c r="A69" s="26"/>
      <c r="D69" s="27" t="s">
        <v>65</v>
      </c>
      <c r="E69" s="68"/>
      <c r="F69" s="68"/>
      <c r="G69" s="68"/>
      <c r="H69" s="68"/>
      <c r="K69" s="27" t="s">
        <v>12</v>
      </c>
      <c r="L69" s="68"/>
      <c r="M69" s="68"/>
      <c r="N69" s="68"/>
      <c r="O69" s="68"/>
      <c r="P69" s="68"/>
      <c r="Q69" s="85"/>
      <c r="R69" s="85"/>
      <c r="T69" s="5"/>
      <c r="U69" s="5"/>
      <c r="V69" s="5"/>
      <c r="W69" s="5"/>
      <c r="X69" s="5"/>
      <c r="Y69" s="5"/>
      <c r="Z69" s="5"/>
      <c r="AA69" s="5"/>
    </row>
    <row r="70" spans="1:30" x14ac:dyDescent="0.3">
      <c r="A70" s="26"/>
      <c r="B70" s="65"/>
      <c r="C70" s="65"/>
      <c r="D70" s="65"/>
      <c r="E70" s="65"/>
      <c r="F70" s="65"/>
      <c r="G70" s="65"/>
      <c r="H70" s="65"/>
      <c r="I70" s="65"/>
      <c r="J70" s="66"/>
      <c r="K70" s="65"/>
      <c r="L70" s="65"/>
      <c r="M70" s="67"/>
      <c r="N70" s="65"/>
      <c r="O70" s="65"/>
      <c r="P70" s="26"/>
      <c r="Q70" s="85"/>
      <c r="R70" s="85"/>
      <c r="T70" s="5"/>
      <c r="U70" s="5"/>
      <c r="V70" s="5"/>
      <c r="W70" s="5"/>
      <c r="X70" s="5"/>
      <c r="Y70" s="5"/>
      <c r="Z70" s="5"/>
      <c r="AA70" s="5"/>
      <c r="AB70" s="133"/>
      <c r="AC70" s="133"/>
      <c r="AD70" s="134"/>
    </row>
    <row r="71" spans="1:30" x14ac:dyDescent="0.3">
      <c r="T71" s="5"/>
      <c r="U71" s="5"/>
      <c r="V71" s="5"/>
      <c r="W71" s="5"/>
      <c r="X71" s="5"/>
      <c r="Y71" s="5"/>
      <c r="Z71" s="5"/>
      <c r="AA71" s="5"/>
      <c r="AB71" s="3"/>
      <c r="AC71" s="3"/>
      <c r="AD71" s="3"/>
    </row>
  </sheetData>
  <sheetProtection algorithmName="SHA-512" hashValue="BkMc9ZoC1mqWwpfjCD7Gg9JuHZPUzrc5speiBaIsbaCeT0GtbyvRMHDNmJLtvuS3lCt38AWkNK2dIsv/Wr2TxQ==" saltValue="Kv60t76VTkXMsazxsJUvJg==" spinCount="100000" sheet="1" objects="1" scenarios="1" selectLockedCells="1"/>
  <mergeCells count="36">
    <mergeCell ref="I58:J58"/>
    <mergeCell ref="A49:B49"/>
    <mergeCell ref="A54:B54"/>
    <mergeCell ref="A55:B55"/>
    <mergeCell ref="A53:B53"/>
    <mergeCell ref="C67:O67"/>
    <mergeCell ref="A1:R1"/>
    <mergeCell ref="A2:R2"/>
    <mergeCell ref="B3:F3"/>
    <mergeCell ref="A40:B40"/>
    <mergeCell ref="A22:B22"/>
    <mergeCell ref="A23:B23"/>
    <mergeCell ref="A25:B25"/>
    <mergeCell ref="A26:B26"/>
    <mergeCell ref="A27:B27"/>
    <mergeCell ref="A28:B28"/>
    <mergeCell ref="A29:B29"/>
    <mergeCell ref="A35:B35"/>
    <mergeCell ref="A36:B36"/>
    <mergeCell ref="A38:B38"/>
    <mergeCell ref="C58:E58"/>
    <mergeCell ref="T1:AA1"/>
    <mergeCell ref="AB7:AC7"/>
    <mergeCell ref="A48:B48"/>
    <mergeCell ref="A51:B51"/>
    <mergeCell ref="A52:B52"/>
    <mergeCell ref="A16:B16"/>
    <mergeCell ref="A9:B9"/>
    <mergeCell ref="A10:B10"/>
    <mergeCell ref="A12:B12"/>
    <mergeCell ref="A13:B13"/>
    <mergeCell ref="A14:B14"/>
    <mergeCell ref="A15:B15"/>
    <mergeCell ref="A39:B39"/>
    <mergeCell ref="A41:B41"/>
    <mergeCell ref="A42:B42"/>
  </mergeCells>
  <dataValidations count="3">
    <dataValidation type="list" allowBlank="1" showInputMessage="1" showErrorMessage="1" errorTitle="PTO optoins" error="Please select from available paid time off options." sqref="P41:P42 H41:H42 J41:J42 L41:L42 N41:N42 D41:D42 F41:F42 P15:P16 H15:H16 J15:J16 L15:L16 N15:N16 D15:D16 F15:F16 P28:P29 H28:H29 J28:J29 L28:L29 N28:N29 D28:D29 F28:F29 P54:P55 H54:H55 J54:J55 L54:L55 N54:N55 D54:D55 F54:F55">
      <formula1>$Y$3:$Y$12</formula1>
    </dataValidation>
    <dataValidation type="list" allowBlank="1" showInputMessage="1" showErrorMessage="1" errorTitle="PTO options" error="Please select from drop-down options" sqref="Y56:Y57">
      <formula1>$Y$17:$Y$25</formula1>
    </dataValidation>
    <dataValidation type="list" allowBlank="1" showInputMessage="1" showErrorMessage="1" errorTitle="PTO options" error="Please select from drop-down options" sqref="Y3:Y12">
      <formula1>$Y$3:$Y$12</formula1>
    </dataValidation>
  </dataValidations>
  <pageMargins left="0" right="0" top="0" bottom="0" header="0.3" footer="0.3"/>
  <pageSetup scale="77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96"/>
  <sheetViews>
    <sheetView topLeftCell="A55" workbookViewId="0">
      <selection activeCell="G64" sqref="G64:G65"/>
    </sheetView>
  </sheetViews>
  <sheetFormatPr defaultRowHeight="13.5" x14ac:dyDescent="0.3"/>
  <cols>
    <col min="1" max="1" width="9" style="2" customWidth="1"/>
    <col min="2" max="2" width="2.7109375" style="2" customWidth="1"/>
    <col min="3" max="3" width="9.5703125" style="2" customWidth="1"/>
    <col min="4" max="4" width="5.7109375" style="2" customWidth="1"/>
    <col min="5" max="5" width="11" style="2" customWidth="1"/>
    <col min="6" max="6" width="5.7109375" style="2" customWidth="1"/>
    <col min="7" max="7" width="9.85546875" style="2" customWidth="1"/>
    <col min="8" max="8" width="5.7109375" style="2" customWidth="1"/>
    <col min="9" max="9" width="9.28515625" style="2" bestFit="1" customWidth="1"/>
    <col min="10" max="10" width="5.7109375" style="2" customWidth="1"/>
    <col min="11" max="11" width="9.28515625" style="2" bestFit="1" customWidth="1"/>
    <col min="12" max="12" width="5.7109375" style="2" customWidth="1"/>
    <col min="13" max="13" width="9.28515625" style="2" bestFit="1" customWidth="1"/>
    <col min="14" max="14" width="5.7109375" style="2" customWidth="1"/>
    <col min="15" max="15" width="10" style="2" customWidth="1"/>
    <col min="16" max="16" width="5.7109375" style="2" customWidth="1"/>
    <col min="17" max="17" width="6" style="90" bestFit="1" customWidth="1"/>
    <col min="18" max="18" width="8.140625" style="90" customWidth="1"/>
    <col min="19" max="19" width="9.140625" style="2" hidden="1" customWidth="1"/>
    <col min="20" max="20" width="7.28515625" style="4" hidden="1" customWidth="1"/>
    <col min="21" max="27" width="9.140625" style="4" hidden="1" customWidth="1"/>
    <col min="28" max="29" width="9.140625" style="2" hidden="1" customWidth="1"/>
    <col min="30" max="30" width="7" style="2" hidden="1" customWidth="1"/>
    <col min="31" max="16384" width="9.140625" style="2"/>
  </cols>
  <sheetData>
    <row r="1" spans="1:30" ht="16.5" x14ac:dyDescent="0.3">
      <c r="A1" s="163" t="s">
        <v>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3"/>
      <c r="T1" s="166" t="s">
        <v>37</v>
      </c>
      <c r="U1" s="167"/>
      <c r="V1" s="167"/>
      <c r="W1" s="167"/>
      <c r="X1" s="167"/>
      <c r="Y1" s="167"/>
      <c r="Z1" s="167"/>
      <c r="AA1" s="168"/>
    </row>
    <row r="2" spans="1:30" ht="17.25" customHeight="1" thickBot="1" x14ac:dyDescent="0.35">
      <c r="A2" s="165" t="s">
        <v>53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T2" s="8"/>
      <c r="U2" s="9"/>
      <c r="V2" s="9"/>
      <c r="W2" s="9"/>
      <c r="X2" s="9"/>
      <c r="Y2" s="9"/>
      <c r="Z2" s="9"/>
      <c r="AA2" s="10"/>
    </row>
    <row r="3" spans="1:30" ht="16.5" customHeight="1" thickBot="1" x14ac:dyDescent="0.35">
      <c r="A3" s="27" t="s">
        <v>6</v>
      </c>
      <c r="B3" s="180" t="str">
        <f>'Nov-Dec'!B3:F3</f>
        <v>ENTER YOUR NAME HERE</v>
      </c>
      <c r="C3" s="181"/>
      <c r="D3" s="181"/>
      <c r="E3" s="181"/>
      <c r="F3" s="182"/>
      <c r="G3" s="26"/>
      <c r="H3" s="26"/>
      <c r="I3" s="26"/>
      <c r="J3" s="26"/>
      <c r="K3" s="26"/>
      <c r="L3" s="26"/>
      <c r="M3" s="117" t="s">
        <v>81</v>
      </c>
      <c r="N3" s="26"/>
      <c r="O3" s="26"/>
      <c r="P3" s="26"/>
      <c r="Q3" s="85"/>
      <c r="R3" s="85"/>
      <c r="T3" s="11"/>
      <c r="U3" s="7"/>
      <c r="V3" s="7"/>
      <c r="W3" s="7"/>
      <c r="X3" s="18" t="s">
        <v>38</v>
      </c>
      <c r="Y3" s="136" t="s">
        <v>22</v>
      </c>
      <c r="Z3" s="7"/>
      <c r="AA3" s="12"/>
    </row>
    <row r="4" spans="1:30" x14ac:dyDescent="0.3">
      <c r="A4" s="28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85"/>
      <c r="R4" s="85"/>
      <c r="T4" s="11"/>
      <c r="U4" s="7"/>
      <c r="V4" s="7"/>
      <c r="W4" s="7"/>
      <c r="X4" s="18"/>
      <c r="Y4" s="136" t="s">
        <v>23</v>
      </c>
      <c r="Z4" s="7"/>
      <c r="AA4" s="12"/>
    </row>
    <row r="5" spans="1:30" s="1" customFormat="1" ht="13.5" customHeight="1" x14ac:dyDescent="0.3">
      <c r="A5" s="28"/>
      <c r="B5" s="28"/>
      <c r="C5" s="113" t="s">
        <v>0</v>
      </c>
      <c r="D5" s="114"/>
      <c r="E5" s="115">
        <f>IF('Nov-Dec'!$E$44=0,"",'Nov-Dec'!$E$44+7)</f>
        <v>42721</v>
      </c>
      <c r="F5" s="29"/>
      <c r="G5" s="28"/>
      <c r="H5" s="28"/>
      <c r="I5" s="28"/>
      <c r="J5" s="28"/>
      <c r="K5" s="28"/>
      <c r="L5" s="28"/>
      <c r="M5" s="28"/>
      <c r="N5" s="28"/>
      <c r="O5" s="28"/>
      <c r="P5" s="28"/>
      <c r="Q5" s="86"/>
      <c r="R5" s="86"/>
      <c r="S5" s="2"/>
      <c r="T5" s="11"/>
      <c r="U5" s="6"/>
      <c r="V5" s="7"/>
      <c r="W5" s="7"/>
      <c r="X5" s="7"/>
      <c r="Y5" s="136" t="s">
        <v>24</v>
      </c>
      <c r="Z5" s="7"/>
      <c r="AA5" s="12"/>
      <c r="AB5" s="2"/>
      <c r="AC5" s="2"/>
      <c r="AD5" s="2"/>
    </row>
    <row r="6" spans="1:30" x14ac:dyDescent="0.3">
      <c r="A6" s="28"/>
      <c r="B6" s="28"/>
      <c r="C6" s="113" t="s">
        <v>1</v>
      </c>
      <c r="D6" s="114"/>
      <c r="E6" s="116">
        <f>IF('Nov-Dec'!$E$44=0,"",$E$5+6)</f>
        <v>42727</v>
      </c>
      <c r="F6" s="30"/>
      <c r="G6" s="54"/>
      <c r="H6" s="28"/>
      <c r="I6" s="28"/>
      <c r="J6" s="28"/>
      <c r="K6" s="28"/>
      <c r="L6" s="28"/>
      <c r="M6" s="28"/>
      <c r="N6" s="28"/>
      <c r="O6" s="28"/>
      <c r="P6" s="28"/>
      <c r="Q6" s="86"/>
      <c r="R6" s="86"/>
      <c r="T6" s="11"/>
      <c r="U6" s="7"/>
      <c r="V6" s="7"/>
      <c r="W6" s="7"/>
      <c r="X6" s="7"/>
      <c r="Y6" s="136" t="s">
        <v>25</v>
      </c>
      <c r="Z6" s="7"/>
      <c r="AA6" s="12"/>
    </row>
    <row r="7" spans="1:30" x14ac:dyDescent="0.3">
      <c r="A7" s="28"/>
      <c r="B7" s="28"/>
      <c r="C7" s="107" t="s">
        <v>13</v>
      </c>
      <c r="D7" s="107"/>
      <c r="E7" s="108" t="s">
        <v>14</v>
      </c>
      <c r="F7" s="108"/>
      <c r="G7" s="106" t="s">
        <v>15</v>
      </c>
      <c r="H7" s="106"/>
      <c r="I7" s="106" t="s">
        <v>16</v>
      </c>
      <c r="J7" s="106"/>
      <c r="K7" s="106" t="s">
        <v>17</v>
      </c>
      <c r="L7" s="106"/>
      <c r="M7" s="106" t="s">
        <v>18</v>
      </c>
      <c r="N7" s="106"/>
      <c r="O7" s="106" t="s">
        <v>19</v>
      </c>
      <c r="P7" s="106"/>
      <c r="Q7" s="32"/>
      <c r="R7" s="32"/>
      <c r="T7" s="11"/>
      <c r="U7" s="7"/>
      <c r="V7" s="7"/>
      <c r="W7" s="7"/>
      <c r="X7" s="7"/>
      <c r="Y7" s="136" t="s">
        <v>26</v>
      </c>
      <c r="Z7" s="7"/>
      <c r="AA7" s="12"/>
      <c r="AB7" s="173" t="s">
        <v>45</v>
      </c>
      <c r="AC7" s="174"/>
    </row>
    <row r="8" spans="1:30" ht="14.25" thickBot="1" x14ac:dyDescent="0.35">
      <c r="A8" s="28"/>
      <c r="B8" s="28"/>
      <c r="C8" s="112">
        <f>IF('Nov-Dec'!$E44=0,"",'Nov-Dec'!$E44+7)</f>
        <v>42721</v>
      </c>
      <c r="D8" s="111"/>
      <c r="E8" s="110">
        <f>IF('Nov-Dec'!$E44=0,"",'Nov-Dec'!$E44+8)</f>
        <v>42722</v>
      </c>
      <c r="F8" s="111"/>
      <c r="G8" s="110">
        <f>IF('Nov-Dec'!$E44=0,"",'Nov-Dec'!$E44+9)</f>
        <v>42723</v>
      </c>
      <c r="H8" s="111"/>
      <c r="I8" s="110">
        <f>IF('Nov-Dec'!$E44=0,"",'Nov-Dec'!$E44+10)</f>
        <v>42724</v>
      </c>
      <c r="J8" s="111"/>
      <c r="K8" s="110">
        <f>IF('Nov-Dec'!$E44=0,"",'Nov-Dec'!$E44+11)</f>
        <v>42725</v>
      </c>
      <c r="L8" s="111"/>
      <c r="M8" s="110">
        <f>IF('Nov-Dec'!$E44=0,"",'Nov-Dec'!$E44+12)</f>
        <v>42726</v>
      </c>
      <c r="N8" s="111"/>
      <c r="O8" s="110">
        <f>IF('Nov-Dec'!$E44=0,"",'Nov-Dec'!$E44+13)</f>
        <v>42727</v>
      </c>
      <c r="P8" s="111"/>
      <c r="Q8" s="87"/>
      <c r="R8" s="87"/>
      <c r="T8" s="11"/>
      <c r="U8" s="7"/>
      <c r="V8" s="7"/>
      <c r="W8" s="7"/>
      <c r="X8" s="7"/>
      <c r="Y8" s="136" t="s">
        <v>27</v>
      </c>
      <c r="Z8" s="7"/>
      <c r="AA8" s="12"/>
      <c r="AC8" s="20" t="s">
        <v>43</v>
      </c>
      <c r="AD8" s="22" t="s">
        <v>44</v>
      </c>
    </row>
    <row r="9" spans="1:30" ht="14.25" thickBot="1" x14ac:dyDescent="0.35">
      <c r="A9" s="154" t="s">
        <v>2</v>
      </c>
      <c r="B9" s="171"/>
      <c r="C9" s="70"/>
      <c r="D9" s="33" t="s">
        <v>3</v>
      </c>
      <c r="E9" s="70"/>
      <c r="F9" s="34" t="s">
        <v>3</v>
      </c>
      <c r="G9" s="70"/>
      <c r="H9" s="34" t="s">
        <v>3</v>
      </c>
      <c r="I9" s="70"/>
      <c r="J9" s="34" t="s">
        <v>3</v>
      </c>
      <c r="K9" s="70"/>
      <c r="L9" s="34" t="s">
        <v>3</v>
      </c>
      <c r="M9" s="70"/>
      <c r="N9" s="34" t="s">
        <v>3</v>
      </c>
      <c r="O9" s="70"/>
      <c r="P9" s="34" t="s">
        <v>3</v>
      </c>
      <c r="Q9" s="32"/>
      <c r="R9" s="32"/>
      <c r="T9" s="11"/>
      <c r="U9" s="7"/>
      <c r="V9" s="7"/>
      <c r="W9" s="7"/>
      <c r="X9" s="7"/>
      <c r="Y9" s="137" t="s">
        <v>28</v>
      </c>
      <c r="Z9" s="7"/>
      <c r="AA9" s="12"/>
      <c r="AB9" s="135" t="s">
        <v>20</v>
      </c>
      <c r="AC9" s="21" t="s">
        <v>47</v>
      </c>
      <c r="AD9" s="23" t="s">
        <v>46</v>
      </c>
    </row>
    <row r="10" spans="1:30" ht="14.25" thickBot="1" x14ac:dyDescent="0.35">
      <c r="A10" s="152" t="s">
        <v>4</v>
      </c>
      <c r="B10" s="164"/>
      <c r="C10" s="71"/>
      <c r="D10" s="36">
        <f>IF((OR(C10="",C9="")),0,IF((C10&lt;C9),((C10-C9)*24)+24,(C10-C9)*24))</f>
        <v>0</v>
      </c>
      <c r="E10" s="71"/>
      <c r="F10" s="37">
        <f>IF((OR(E10="",E9="")),0,IF((E10&lt;E9),((E10-E9)*24)+24,(E10-E9)*24))</f>
        <v>0</v>
      </c>
      <c r="G10" s="71"/>
      <c r="H10" s="37">
        <f>IF((OR(G10="",G9="")),0,IF((G10&lt;G9),((G10-G9)*24)+24,(G10-G9)*24))</f>
        <v>0</v>
      </c>
      <c r="I10" s="71"/>
      <c r="J10" s="37">
        <f>IF((OR(I10="",I9="")),0,IF((I10&lt;I9),((I10-I9)*24)+24,(I10-I9)*24))</f>
        <v>0</v>
      </c>
      <c r="K10" s="71"/>
      <c r="L10" s="37">
        <f>IF((OR(K10="",K9="")),0,IF((K10&lt;K9),((K10-K9)*24)+24,(K10-K9)*24))</f>
        <v>0</v>
      </c>
      <c r="M10" s="71"/>
      <c r="N10" s="37">
        <f>IF((OR(M10="",M9="")),0,IF((M10&lt;M9),((M10-M9)*24)+24,(M10-M9)*24))</f>
        <v>0</v>
      </c>
      <c r="O10" s="71"/>
      <c r="P10" s="37">
        <f>IF((OR(O10="",O9="")),0,IF((O10&lt;O9),((O10-O9)*24)+24,(O10-O9)*24))</f>
        <v>0</v>
      </c>
      <c r="Q10" s="87"/>
      <c r="R10" s="87"/>
      <c r="T10" s="13"/>
      <c r="U10" s="14"/>
      <c r="V10" s="7"/>
      <c r="W10" s="7"/>
      <c r="X10" s="7"/>
      <c r="Y10" s="137" t="s">
        <v>66</v>
      </c>
      <c r="Z10" s="7"/>
      <c r="AA10" s="12"/>
      <c r="AB10" s="19">
        <v>1</v>
      </c>
      <c r="AC10" s="19">
        <v>0.13</v>
      </c>
      <c r="AD10" s="24">
        <f t="shared" ref="AD10:AD22" si="0">AB10/7</f>
        <v>0.14285714285714285</v>
      </c>
    </row>
    <row r="11" spans="1:30" ht="14.25" thickBot="1" x14ac:dyDescent="0.35">
      <c r="A11" s="38"/>
      <c r="B11" s="39"/>
      <c r="C11" s="40"/>
      <c r="D11" s="41"/>
      <c r="E11" s="55"/>
      <c r="F11" s="41"/>
      <c r="G11" s="55"/>
      <c r="H11" s="41"/>
      <c r="I11" s="55"/>
      <c r="J11" s="41"/>
      <c r="K11" s="55"/>
      <c r="L11" s="41"/>
      <c r="M11" s="55"/>
      <c r="N11" s="41"/>
      <c r="O11" s="55"/>
      <c r="P11" s="41"/>
      <c r="Q11" s="32"/>
      <c r="R11" s="32"/>
      <c r="T11" s="13"/>
      <c r="U11" s="14"/>
      <c r="V11" s="7"/>
      <c r="W11" s="7"/>
      <c r="X11" s="7"/>
      <c r="Y11" s="137" t="s">
        <v>72</v>
      </c>
      <c r="Z11" s="7"/>
      <c r="AA11" s="12"/>
      <c r="AB11" s="19">
        <v>1.5</v>
      </c>
      <c r="AC11" s="19">
        <v>0.2</v>
      </c>
      <c r="AD11" s="24">
        <f t="shared" si="0"/>
        <v>0.21428571428571427</v>
      </c>
    </row>
    <row r="12" spans="1:30" ht="14.25" thickBot="1" x14ac:dyDescent="0.35">
      <c r="A12" s="154" t="s">
        <v>2</v>
      </c>
      <c r="B12" s="155"/>
      <c r="C12" s="70"/>
      <c r="D12" s="33" t="s">
        <v>3</v>
      </c>
      <c r="E12" s="70"/>
      <c r="F12" s="34" t="s">
        <v>3</v>
      </c>
      <c r="G12" s="70"/>
      <c r="H12" s="34" t="s">
        <v>3</v>
      </c>
      <c r="I12" s="70"/>
      <c r="J12" s="34" t="s">
        <v>3</v>
      </c>
      <c r="K12" s="70"/>
      <c r="L12" s="34" t="s">
        <v>3</v>
      </c>
      <c r="M12" s="70"/>
      <c r="N12" s="34" t="s">
        <v>3</v>
      </c>
      <c r="O12" s="70"/>
      <c r="P12" s="34" t="s">
        <v>3</v>
      </c>
      <c r="Q12" s="56" t="s">
        <v>3</v>
      </c>
      <c r="R12" s="43" t="s">
        <v>39</v>
      </c>
      <c r="T12" s="13"/>
      <c r="U12" s="14"/>
      <c r="V12" s="7"/>
      <c r="W12" s="7"/>
      <c r="X12" s="7"/>
      <c r="Y12" s="136" t="s">
        <v>29</v>
      </c>
      <c r="Z12" s="7"/>
      <c r="AA12" s="12"/>
      <c r="AB12" s="19">
        <v>2</v>
      </c>
      <c r="AC12" s="19">
        <v>0.27</v>
      </c>
      <c r="AD12" s="24">
        <f t="shared" si="0"/>
        <v>0.2857142857142857</v>
      </c>
    </row>
    <row r="13" spans="1:30" ht="13.5" customHeight="1" thickBot="1" x14ac:dyDescent="0.35">
      <c r="A13" s="156" t="s">
        <v>4</v>
      </c>
      <c r="B13" s="157"/>
      <c r="C13" s="71"/>
      <c r="D13" s="36">
        <f>IF((OR(C13="",C12="")),0,IF((C13&lt;C12),((C13-C12)*24)+24,(C13-C12)*24))</f>
        <v>0</v>
      </c>
      <c r="E13" s="71"/>
      <c r="F13" s="37">
        <f>IF((OR(E13="",E12="")),0,IF((E13&lt;E12),((E13-E12)*24)+24,(E13-E12)*24))</f>
        <v>0</v>
      </c>
      <c r="G13" s="71"/>
      <c r="H13" s="37">
        <f>IF((OR(G13="",G12="")),0,IF((G13&lt;G12),((G13-G12)*24)+24,(G13-G12)*24))</f>
        <v>0</v>
      </c>
      <c r="I13" s="71"/>
      <c r="J13" s="37">
        <f>IF((OR(I13="",I12="")),0,IF((I13&lt;I12),((I13-I12)*24)+24,(I13-I12)*24))</f>
        <v>0</v>
      </c>
      <c r="K13" s="71"/>
      <c r="L13" s="37">
        <f>IF((OR(K13="",K12="")),0,IF((K13&lt;K12),((K13-K12)*24)+24,(K13-K12)*24))</f>
        <v>0</v>
      </c>
      <c r="M13" s="71"/>
      <c r="N13" s="37">
        <f>IF((OR(M13="",M12="")),0,IF((M13&lt;M12),((M13-M12)*24)+24,(M13-M12)*24))</f>
        <v>0</v>
      </c>
      <c r="O13" s="71"/>
      <c r="P13" s="37">
        <f>IF((OR(O13="",O12="")),0,IF((O13&lt;O12),((O13-O12)*24)+24,(O13-O12)*24))</f>
        <v>0</v>
      </c>
      <c r="Q13" s="56" t="s">
        <v>20</v>
      </c>
      <c r="R13" s="88" t="s">
        <v>40</v>
      </c>
      <c r="T13" s="13"/>
      <c r="U13" s="14"/>
      <c r="V13" s="7"/>
      <c r="W13" s="7"/>
      <c r="X13" s="7"/>
      <c r="Y13" s="7"/>
      <c r="Z13" s="7"/>
      <c r="AA13" s="12"/>
      <c r="AB13" s="19">
        <v>2.5</v>
      </c>
      <c r="AC13" s="19">
        <v>0.33</v>
      </c>
      <c r="AD13" s="24">
        <f t="shared" si="0"/>
        <v>0.35714285714285715</v>
      </c>
    </row>
    <row r="14" spans="1:30" ht="14.25" thickBot="1" x14ac:dyDescent="0.35">
      <c r="A14" s="169" t="s">
        <v>5</v>
      </c>
      <c r="B14" s="170"/>
      <c r="C14" s="57">
        <f>IF(OR(ISTEXT(D10)),"Error in C12 or C15",(D10+D13))</f>
        <v>0</v>
      </c>
      <c r="D14" s="58"/>
      <c r="E14" s="59">
        <f>IF(OR(ISTEXT(F10)),"Error in C12 or C15",(F10+F13))</f>
        <v>0</v>
      </c>
      <c r="F14" s="60"/>
      <c r="G14" s="59">
        <f>IF(OR(ISTEXT(H10)),"Error in C12 or C15",(H10+H13))</f>
        <v>0</v>
      </c>
      <c r="H14" s="60"/>
      <c r="I14" s="59">
        <f>IF(OR(ISTEXT(J10)),"Error in C12 or C15",(J10+J13))</f>
        <v>0</v>
      </c>
      <c r="J14" s="60"/>
      <c r="K14" s="59">
        <f>IF(OR(ISTEXT(L10)),"Error in C12 or C15",(L10+L13))</f>
        <v>0</v>
      </c>
      <c r="L14" s="60"/>
      <c r="M14" s="59">
        <f>IF(OR(ISTEXT(N10)),"Error in C12 or C15",(N10+N13))</f>
        <v>0</v>
      </c>
      <c r="N14" s="60"/>
      <c r="O14" s="59">
        <f>IF(OR(ISTEXT(P10)),"Error in C12 or C15",(P10+P13))</f>
        <v>0</v>
      </c>
      <c r="P14" s="60"/>
      <c r="Q14" s="46">
        <f>SUM(C14:P14)</f>
        <v>0</v>
      </c>
      <c r="R14" s="47">
        <v>5</v>
      </c>
      <c r="T14" s="11" t="s">
        <v>22</v>
      </c>
      <c r="U14" s="7" t="s">
        <v>23</v>
      </c>
      <c r="V14" s="7" t="s">
        <v>24</v>
      </c>
      <c r="W14" s="7" t="s">
        <v>25</v>
      </c>
      <c r="X14" s="7" t="s">
        <v>26</v>
      </c>
      <c r="Y14" s="7" t="s">
        <v>27</v>
      </c>
      <c r="Z14" s="7" t="s">
        <v>28</v>
      </c>
      <c r="AA14" s="12" t="s">
        <v>29</v>
      </c>
      <c r="AB14" s="19">
        <v>3</v>
      </c>
      <c r="AC14" s="19">
        <v>0.4</v>
      </c>
      <c r="AD14" s="24">
        <f t="shared" si="0"/>
        <v>0.42857142857142855</v>
      </c>
    </row>
    <row r="15" spans="1:30" ht="14.25" thickBot="1" x14ac:dyDescent="0.35">
      <c r="A15" s="158" t="s">
        <v>21</v>
      </c>
      <c r="B15" s="172"/>
      <c r="C15" s="72"/>
      <c r="D15" s="73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41">
        <f>C15+E15+G15+I15+K15+M15+O15</f>
        <v>0</v>
      </c>
      <c r="R15" s="82" t="s">
        <v>39</v>
      </c>
      <c r="T15" s="11">
        <f>(IF(D15="AL",C15,0))+(IF(F15="AL",E15))+(IF(H15="AL",G15,0))+(IF(J15="AL",I15,0))+(IF(L15="AL",K15,0))+(IF(N15="AL",M15,0))+(IF(P15="AL",O15,0))</f>
        <v>0</v>
      </c>
      <c r="U15" s="7">
        <f>(IF(D15="PH",C15,0))+(IF(F15="PH",E15))+(IF(H15="PH",G15,0))+(IF(J15="PH",I15,0))+(IF(L15="PH",K15,0))+(IF(N15="PH",M15,0))+(IF(P15="PH",O15,0))</f>
        <v>0</v>
      </c>
      <c r="V15" s="7">
        <f>(IF(D15="V",C15,0))+(IF(F15="V",E15))+(IF(H15="V",G15,0))+(IF(J15="V",I15,0))+(IF(L15="V",K15,0))+(IF(N15="V",M15,0))+(IF(P15="V",O15,0))</f>
        <v>0</v>
      </c>
      <c r="W15" s="7">
        <f>(IF(D15="S",C15,0))+(IF(F15="S",E15))+(IF(H15="S",G15,0))+(IF(J15="S",I15,0))+(IF(L15="S",K15,0))+(IF(N15="S",M15,0))+(IF(P15="S",O15,0))</f>
        <v>0</v>
      </c>
      <c r="X15" s="7">
        <f>(IF(D15="SL",C15,0))+(IF(F15="SL",E15))+(IF(H15="SL",G15,0))+(IF(J15="SL",I15,0))+(IF(L15="SL",K15,0))+(IF(N15="SL",M15,0))+(IF(P15="SL",O15,0))</f>
        <v>0</v>
      </c>
      <c r="Y15" s="7">
        <f>(IF(D15="C",C15,0))+(IF(F15="C",E15))+(IF(H15="C",G15,0))+(IF(J15="C",I15,0))+(IF(L15="C",K15,0))+(IF(N15="C",M15,0))+(IF(P15="C",O15,0))</f>
        <v>0</v>
      </c>
      <c r="Z15" s="7">
        <f>(IF(D15="PB",C15,0))+(IF(F15="PB",E15))+(IF(H15="PB",G15,0))+(IF(J15="PB",I15,0))+(IF(L15="PB",K15,0))+(IF(N15="PB",M15,0))+(IF(P15="PB",O15,0))</f>
        <v>0</v>
      </c>
      <c r="AA15" s="12">
        <f>(IF(D15="O",C15,0))+(IF(F15="O",E15))+(IF(H15="O",G15,0))+(IF(J15="O",I15,0))+(IF(L15="O",K15,0))+(IF(N15="O",M15,0))+(IF(P15="O",O15,0))</f>
        <v>0</v>
      </c>
      <c r="AB15" s="19">
        <v>3.5</v>
      </c>
      <c r="AC15" s="19">
        <v>0.47</v>
      </c>
      <c r="AD15" s="24">
        <f t="shared" si="0"/>
        <v>0.5</v>
      </c>
    </row>
    <row r="16" spans="1:30" ht="14.25" thickBot="1" x14ac:dyDescent="0.35">
      <c r="A16" s="158" t="s">
        <v>21</v>
      </c>
      <c r="B16" s="172"/>
      <c r="C16" s="74"/>
      <c r="D16" s="75"/>
      <c r="E16" s="74"/>
      <c r="F16" s="75"/>
      <c r="G16" s="74"/>
      <c r="H16" s="75"/>
      <c r="I16" s="74"/>
      <c r="J16" s="75"/>
      <c r="K16" s="74"/>
      <c r="L16" s="75"/>
      <c r="M16" s="74"/>
      <c r="N16" s="75"/>
      <c r="O16" s="74"/>
      <c r="P16" s="75"/>
      <c r="Q16" s="41">
        <f>C16+E16+G16+I16+K16+M16+O16</f>
        <v>0</v>
      </c>
      <c r="R16" s="82" t="s">
        <v>40</v>
      </c>
      <c r="T16" s="11">
        <f>(IF(D16="AL",C16,0))+(IF(F16="AL",E16))+(IF(H16="AL",G16,0))+(IF(J16="AL",I16,0))+(IF(L16="AL",K16,0))+(IF(N16="AL",M16,0))+(IF(P16="AL",O16,0))</f>
        <v>0</v>
      </c>
      <c r="U16" s="7">
        <f>(IF(D16="PH",C16,0))+(IF(F16="PH",E16))+(IF(H16="PH",G16,0))+(IF(J16="PH",I16,0))+(IF(L16="PH",K16,0))+(IF(N16="PH",M16,0))+(IF(P16="PH",O16,0))</f>
        <v>0</v>
      </c>
      <c r="V16" s="7">
        <f>(IF(D16="V",C16,0))+(IF(F16="V",E16))+(IF(H16="V",G16,0))+(IF(J16="V",I16,0))+(IF(L16="V",K16,0))+(IF(N16="V",M16,0))+(IF(P16="V",O16,0))</f>
        <v>0</v>
      </c>
      <c r="W16" s="7">
        <f>(IF(D16="S",C16,0))+(IF(F16="S",E16))+(IF(H16="S",G16,0))+(IF(J16="S",I16,0))+(IF(L16="S",K16,0))+(IF(N16="S",M16,0))+(IF(P16="S",O16,0))</f>
        <v>0</v>
      </c>
      <c r="X16" s="7">
        <f>(IF(D16="SL",C16,0))+(IF(F16="SL",E16))+(IF(H16="SL",G16,0))+(IF(J16="SL",I16,0))+(IF(L16="SL",K16,0))+(IF(N16="SL",M16,0))+(IF(P16="SL",O16,0))</f>
        <v>0</v>
      </c>
      <c r="Y16" s="7">
        <f>(IF(D16="C",C16,0))+(IF(F16="C",E16))+(IF(H16="C",G16,0))+(IF(J16="C",I16,0))+(IF(L16="C",K16,0))+(IF(N16="C",M16,0))+(IF(P16="C",O16,0))</f>
        <v>0</v>
      </c>
      <c r="Z16" s="7">
        <f>(IF(D16="PB",C16,0))+(IF(F16="PB",E16))+(IF(H16="PB",G16,0))+(IF(J16="PB",I16,0))+(IF(L16="PB",K16,0))+(IF(N16="PB",M16,0))+(IF(P16="PB",O16,0))</f>
        <v>0</v>
      </c>
      <c r="AA16" s="12">
        <f>(IF(D16="O",C16,0))+(IF(F16="O",E16))+(IF(H16="O",G16,0))+(IF(J16="O",I16,0))+(IF(L16="O",K16,0))+(IF(N16="O",M16,0))+(IF(P16="O",O16,0))</f>
        <v>0</v>
      </c>
      <c r="AB16" s="19">
        <v>4</v>
      </c>
      <c r="AC16" s="19">
        <v>0.53</v>
      </c>
      <c r="AD16" s="24">
        <f t="shared" si="0"/>
        <v>0.5714285714285714</v>
      </c>
    </row>
    <row r="17" spans="1:30" ht="14.25" thickBot="1" x14ac:dyDescent="0.35">
      <c r="A17" s="48"/>
      <c r="B17" s="48"/>
      <c r="C17" s="48"/>
      <c r="D17" s="48"/>
      <c r="E17" s="48"/>
      <c r="F17" s="48"/>
      <c r="G17" s="49"/>
      <c r="H17" s="48"/>
      <c r="I17" s="48"/>
      <c r="J17" s="48"/>
      <c r="K17" s="48"/>
      <c r="L17" s="48"/>
      <c r="M17" s="50"/>
      <c r="N17" s="51"/>
      <c r="O17" s="52" t="s">
        <v>42</v>
      </c>
      <c r="P17" s="53"/>
      <c r="Q17" s="83">
        <f>Q14+Q15+Q16</f>
        <v>0</v>
      </c>
      <c r="R17" s="84"/>
      <c r="S17" s="1"/>
      <c r="T17" s="11"/>
      <c r="U17" s="7"/>
      <c r="V17" s="7"/>
      <c r="W17" s="7"/>
      <c r="X17" s="7"/>
      <c r="Y17" s="7"/>
      <c r="Z17" s="7"/>
      <c r="AA17" s="12"/>
      <c r="AB17" s="19">
        <v>4.5</v>
      </c>
      <c r="AC17" s="19">
        <v>0.6</v>
      </c>
      <c r="AD17" s="24">
        <f t="shared" si="0"/>
        <v>0.6428571428571429</v>
      </c>
    </row>
    <row r="18" spans="1:30" s="1" customFormat="1" ht="13.5" customHeight="1" thickBot="1" x14ac:dyDescent="0.35">
      <c r="A18" s="28"/>
      <c r="B18" s="28"/>
      <c r="C18" s="113" t="s">
        <v>0</v>
      </c>
      <c r="D18" s="114"/>
      <c r="E18" s="115">
        <f>IF($E$5=0,"",$E$5+7)</f>
        <v>42728</v>
      </c>
      <c r="F18" s="29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86"/>
      <c r="R18" s="86"/>
      <c r="S18" s="2"/>
      <c r="T18" s="11"/>
      <c r="U18" s="7"/>
      <c r="V18" s="7"/>
      <c r="W18" s="7"/>
      <c r="X18" s="7"/>
      <c r="Y18" s="7"/>
      <c r="Z18" s="7"/>
      <c r="AA18" s="12"/>
      <c r="AB18" s="19">
        <v>5</v>
      </c>
      <c r="AC18" s="19">
        <v>0.67</v>
      </c>
      <c r="AD18" s="24">
        <f t="shared" si="0"/>
        <v>0.7142857142857143</v>
      </c>
    </row>
    <row r="19" spans="1:30" ht="14.25" thickBot="1" x14ac:dyDescent="0.35">
      <c r="A19" s="28"/>
      <c r="B19" s="28"/>
      <c r="C19" s="113" t="s">
        <v>1</v>
      </c>
      <c r="D19" s="114"/>
      <c r="E19" s="116">
        <f>IF($E$5=0,"",$E$18+6)</f>
        <v>42734</v>
      </c>
      <c r="F19" s="30"/>
      <c r="G19" s="28" t="s">
        <v>48</v>
      </c>
      <c r="H19" s="28"/>
      <c r="I19" s="28"/>
      <c r="J19" s="28"/>
      <c r="K19" s="28"/>
      <c r="L19" s="28"/>
      <c r="M19" s="28"/>
      <c r="N19" s="28"/>
      <c r="O19" s="28"/>
      <c r="P19" s="28"/>
      <c r="Q19" s="86"/>
      <c r="R19" s="86"/>
      <c r="T19" s="11"/>
      <c r="U19" s="7"/>
      <c r="V19" s="7"/>
      <c r="W19" s="7"/>
      <c r="X19" s="7"/>
      <c r="Y19" s="7"/>
      <c r="Z19" s="7"/>
      <c r="AA19" s="12"/>
      <c r="AB19" s="19">
        <v>5.5</v>
      </c>
      <c r="AC19" s="19">
        <v>0.73</v>
      </c>
      <c r="AD19" s="24">
        <f t="shared" si="0"/>
        <v>0.7857142857142857</v>
      </c>
    </row>
    <row r="20" spans="1:30" ht="14.25" thickBot="1" x14ac:dyDescent="0.35">
      <c r="A20" s="28"/>
      <c r="B20" s="28"/>
      <c r="C20" s="107" t="s">
        <v>13</v>
      </c>
      <c r="D20" s="107"/>
      <c r="E20" s="108" t="s">
        <v>14</v>
      </c>
      <c r="F20" s="108"/>
      <c r="G20" s="106" t="s">
        <v>15</v>
      </c>
      <c r="H20" s="106"/>
      <c r="I20" s="106" t="s">
        <v>16</v>
      </c>
      <c r="J20" s="106"/>
      <c r="K20" s="106" t="s">
        <v>17</v>
      </c>
      <c r="L20" s="106"/>
      <c r="M20" s="106" t="s">
        <v>18</v>
      </c>
      <c r="N20" s="106"/>
      <c r="O20" s="106" t="s">
        <v>19</v>
      </c>
      <c r="P20" s="106"/>
      <c r="Q20" s="32"/>
      <c r="R20" s="32"/>
      <c r="T20" s="11"/>
      <c r="U20" s="7"/>
      <c r="V20" s="7"/>
      <c r="W20" s="7"/>
      <c r="X20" s="7"/>
      <c r="Y20" s="7"/>
      <c r="Z20" s="7"/>
      <c r="AA20" s="12"/>
      <c r="AB20" s="19">
        <v>6</v>
      </c>
      <c r="AC20" s="19">
        <v>0.8</v>
      </c>
      <c r="AD20" s="24">
        <f t="shared" si="0"/>
        <v>0.8571428571428571</v>
      </c>
    </row>
    <row r="21" spans="1:30" ht="14.25" thickBot="1" x14ac:dyDescent="0.35">
      <c r="A21" s="28"/>
      <c r="B21" s="28"/>
      <c r="C21" s="112">
        <f>IF(E5=0,"",E5+7)</f>
        <v>42728</v>
      </c>
      <c r="D21" s="111"/>
      <c r="E21" s="110">
        <f>IF($E5=0,"",$E5+8)</f>
        <v>42729</v>
      </c>
      <c r="F21" s="111"/>
      <c r="G21" s="110">
        <f>IF($E5=0,"",$E5+9)</f>
        <v>42730</v>
      </c>
      <c r="H21" s="111"/>
      <c r="I21" s="110">
        <f>IF($E5=0,"",$E5+10)</f>
        <v>42731</v>
      </c>
      <c r="J21" s="111"/>
      <c r="K21" s="110">
        <f>IF($E5=0,"",$E5+11)</f>
        <v>42732</v>
      </c>
      <c r="L21" s="111"/>
      <c r="M21" s="110">
        <f>IF($E5=0,"",$E5+12)</f>
        <v>42733</v>
      </c>
      <c r="N21" s="111"/>
      <c r="O21" s="110">
        <f>IF($E5=0,"",$E5+13)</f>
        <v>42734</v>
      </c>
      <c r="P21" s="111"/>
      <c r="Q21" s="87"/>
      <c r="R21" s="87"/>
      <c r="T21" s="11"/>
      <c r="U21" s="7"/>
      <c r="V21" s="7"/>
      <c r="W21" s="7"/>
      <c r="X21" s="7"/>
      <c r="Y21" s="7"/>
      <c r="Z21" s="7"/>
      <c r="AA21" s="12"/>
      <c r="AB21" s="19">
        <v>6.5</v>
      </c>
      <c r="AC21" s="19">
        <v>0.87</v>
      </c>
      <c r="AD21" s="24">
        <f t="shared" si="0"/>
        <v>0.9285714285714286</v>
      </c>
    </row>
    <row r="22" spans="1:30" ht="14.25" thickBot="1" x14ac:dyDescent="0.35">
      <c r="A22" s="154" t="s">
        <v>2</v>
      </c>
      <c r="B22" s="155"/>
      <c r="C22" s="70"/>
      <c r="D22" s="33" t="s">
        <v>3</v>
      </c>
      <c r="E22" s="70"/>
      <c r="F22" s="34" t="s">
        <v>3</v>
      </c>
      <c r="G22" s="190"/>
      <c r="H22" s="34" t="s">
        <v>3</v>
      </c>
      <c r="I22" s="190"/>
      <c r="J22" s="34" t="s">
        <v>3</v>
      </c>
      <c r="K22" s="190"/>
      <c r="L22" s="34" t="s">
        <v>3</v>
      </c>
      <c r="M22" s="190"/>
      <c r="N22" s="34" t="s">
        <v>3</v>
      </c>
      <c r="O22" s="190"/>
      <c r="P22" s="34" t="s">
        <v>3</v>
      </c>
      <c r="Q22" s="32"/>
      <c r="R22" s="32"/>
      <c r="T22" s="11"/>
      <c r="U22" s="7"/>
      <c r="V22" s="7"/>
      <c r="W22" s="7"/>
      <c r="X22" s="7"/>
      <c r="Y22" s="7"/>
      <c r="Z22" s="7"/>
      <c r="AA22" s="12"/>
      <c r="AB22" s="19">
        <v>7</v>
      </c>
      <c r="AC22" s="19">
        <v>0.93</v>
      </c>
      <c r="AD22" s="24">
        <f t="shared" si="0"/>
        <v>1</v>
      </c>
    </row>
    <row r="23" spans="1:30" ht="14.25" thickBot="1" x14ac:dyDescent="0.35">
      <c r="A23" s="152" t="s">
        <v>4</v>
      </c>
      <c r="B23" s="153"/>
      <c r="C23" s="71"/>
      <c r="D23" s="36">
        <f>IF((OR(C23="",C22="")),0,IF((C23&lt;C22),((C23-C22)*24)+24,(C23-C22)*24))</f>
        <v>0</v>
      </c>
      <c r="E23" s="71"/>
      <c r="F23" s="37">
        <f>IF((OR(E23="",E22="")),0,IF((E23&lt;E22),((E23-E22)*24)+24,(E23-E22)*24))</f>
        <v>0</v>
      </c>
      <c r="G23" s="191"/>
      <c r="H23" s="37">
        <f>IF((OR(G23="",G22="")),0,IF((G23&lt;G22),((G23-G22)*24)+24,(G23-G22)*24))</f>
        <v>0</v>
      </c>
      <c r="I23" s="191"/>
      <c r="J23" s="37">
        <f>IF((OR(I23="",I22="")),0,IF((I23&lt;I22),((I23-I22)*24)+24,(I23-I22)*24))</f>
        <v>0</v>
      </c>
      <c r="K23" s="191"/>
      <c r="L23" s="37">
        <f>IF((OR(K23="",K22="")),0,IF((K23&lt;K22),((K23-K22)*24)+24,(K23-K22)*24))</f>
        <v>0</v>
      </c>
      <c r="M23" s="191"/>
      <c r="N23" s="37">
        <f>IF((OR(M23="",M22="")),0,IF((M23&lt;M22),((M23-M22)*24)+24,(M23-M22)*24))</f>
        <v>0</v>
      </c>
      <c r="O23" s="191"/>
      <c r="P23" s="37">
        <f>IF((OR(O23="",O22="")),0,IF((O23&lt;O22),((O23-O22)*24)+24,(O23-O22)*24))</f>
        <v>0</v>
      </c>
      <c r="Q23" s="87"/>
      <c r="R23" s="87"/>
      <c r="T23" s="11"/>
      <c r="U23" s="7"/>
      <c r="V23" s="7"/>
      <c r="W23" s="7"/>
      <c r="X23" s="7"/>
      <c r="Y23" s="7"/>
      <c r="Z23" s="7"/>
      <c r="AA23" s="12"/>
      <c r="AB23" s="19">
        <v>7.5</v>
      </c>
      <c r="AC23" s="19">
        <v>1</v>
      </c>
      <c r="AD23" s="25"/>
    </row>
    <row r="24" spans="1:30" ht="14.25" thickBot="1" x14ac:dyDescent="0.35">
      <c r="A24" s="38"/>
      <c r="B24" s="39"/>
      <c r="C24" s="40"/>
      <c r="D24" s="41"/>
      <c r="E24" s="55"/>
      <c r="F24" s="41"/>
      <c r="G24" s="55"/>
      <c r="H24" s="41"/>
      <c r="I24" s="55"/>
      <c r="J24" s="41"/>
      <c r="K24" s="55"/>
      <c r="L24" s="41"/>
      <c r="M24" s="55"/>
      <c r="N24" s="41"/>
      <c r="O24" s="55"/>
      <c r="P24" s="61"/>
      <c r="Q24" s="32"/>
      <c r="R24" s="32"/>
      <c r="T24" s="11"/>
      <c r="U24" s="7"/>
      <c r="V24" s="7"/>
      <c r="W24" s="7"/>
      <c r="X24" s="7"/>
      <c r="Y24" s="7"/>
      <c r="Z24" s="7"/>
      <c r="AA24" s="12"/>
    </row>
    <row r="25" spans="1:30" x14ac:dyDescent="0.3">
      <c r="A25" s="154" t="s">
        <v>2</v>
      </c>
      <c r="B25" s="155"/>
      <c r="C25" s="70"/>
      <c r="D25" s="33" t="s">
        <v>3</v>
      </c>
      <c r="E25" s="70"/>
      <c r="F25" s="34" t="s">
        <v>3</v>
      </c>
      <c r="G25" s="190"/>
      <c r="H25" s="34" t="s">
        <v>3</v>
      </c>
      <c r="I25" s="190"/>
      <c r="J25" s="34" t="s">
        <v>3</v>
      </c>
      <c r="K25" s="190"/>
      <c r="L25" s="34" t="s">
        <v>3</v>
      </c>
      <c r="M25" s="190"/>
      <c r="N25" s="34" t="s">
        <v>3</v>
      </c>
      <c r="O25" s="190"/>
      <c r="P25" s="34" t="s">
        <v>3</v>
      </c>
      <c r="Q25" s="56" t="s">
        <v>3</v>
      </c>
      <c r="R25" s="43" t="s">
        <v>39</v>
      </c>
      <c r="T25" s="11"/>
      <c r="U25" s="7"/>
      <c r="V25" s="7"/>
      <c r="W25" s="7"/>
      <c r="X25" s="7"/>
      <c r="Y25" s="7"/>
      <c r="Z25" s="7"/>
      <c r="AA25" s="12"/>
    </row>
    <row r="26" spans="1:30" ht="14.25" thickBot="1" x14ac:dyDescent="0.35">
      <c r="A26" s="156" t="s">
        <v>4</v>
      </c>
      <c r="B26" s="157"/>
      <c r="C26" s="71"/>
      <c r="D26" s="36">
        <f>IF((OR(C26="",C25="")),0,IF((C26&lt;C25),((C26-C25)*24)+24,(C26-C25)*24))</f>
        <v>0</v>
      </c>
      <c r="E26" s="71"/>
      <c r="F26" s="37">
        <f>IF((OR(E26="",E25="")),0,IF((E26&lt;E25),((E26-E25)*24)+24,(E26-E25)*24))</f>
        <v>0</v>
      </c>
      <c r="G26" s="191"/>
      <c r="H26" s="37">
        <f>IF((OR(G26="",G25="")),0,IF((G26&lt;G25),((G26-G25)*24)+24,(G26-G25)*24))</f>
        <v>0</v>
      </c>
      <c r="I26" s="191"/>
      <c r="J26" s="37">
        <f>IF((OR(I26="",I25="")),0,IF((I26&lt;I25),((I26-I25)*24)+24,(I26-I25)*24))</f>
        <v>0</v>
      </c>
      <c r="K26" s="191"/>
      <c r="L26" s="37">
        <f>IF((OR(K26="",K25="")),0,IF((K26&lt;K25),((K26-K25)*24)+24,(K26-K25)*24))</f>
        <v>0</v>
      </c>
      <c r="M26" s="191"/>
      <c r="N26" s="37">
        <f>IF((OR(M26="",M25="")),0,IF((M26&lt;M25),((M26-M25)*24)+24,(M26-M25)*24))</f>
        <v>0</v>
      </c>
      <c r="O26" s="191"/>
      <c r="P26" s="37">
        <f>IF((OR(O26="",O25="")),0,IF((O26&lt;O25),((O26-O25)*24)+24,(O26-O25)*24))</f>
        <v>0</v>
      </c>
      <c r="Q26" s="56" t="s">
        <v>20</v>
      </c>
      <c r="R26" s="88" t="s">
        <v>40</v>
      </c>
      <c r="T26" s="11"/>
      <c r="U26" s="7"/>
      <c r="V26" s="7"/>
      <c r="W26" s="7"/>
      <c r="X26" s="7"/>
      <c r="Y26" s="7"/>
      <c r="Z26" s="7"/>
      <c r="AA26" s="12"/>
    </row>
    <row r="27" spans="1:30" ht="14.25" thickBot="1" x14ac:dyDescent="0.35">
      <c r="A27" s="169" t="s">
        <v>5</v>
      </c>
      <c r="B27" s="170"/>
      <c r="C27" s="59">
        <f>IF(OR(ISTEXT(D23)),"Error in C12 or C15",(D23+D26))</f>
        <v>0</v>
      </c>
      <c r="D27" s="60"/>
      <c r="E27" s="59">
        <f>IF(OR(ISTEXT(F23)),"Error in C12 or C15",(F23+F26))</f>
        <v>0</v>
      </c>
      <c r="F27" s="60"/>
      <c r="G27" s="59">
        <f>IF(OR(ISTEXT(H23)),"Error in C12 or C15",(H23+H26))</f>
        <v>0</v>
      </c>
      <c r="H27" s="60"/>
      <c r="I27" s="59">
        <f>IF(OR(ISTEXT(J23)),"Error in C12 or C15",(J23+J26))</f>
        <v>0</v>
      </c>
      <c r="J27" s="60"/>
      <c r="K27" s="59">
        <f>IF(OR(ISTEXT(L23)),"Error in C12 or C15",(L23+L26))</f>
        <v>0</v>
      </c>
      <c r="L27" s="60"/>
      <c r="M27" s="59">
        <f>IF(OR(ISTEXT(N23)),"Error in C12 or C15",(N23+N26))</f>
        <v>0</v>
      </c>
      <c r="N27" s="60"/>
      <c r="O27" s="59">
        <f>IF(OR(ISTEXT(P23)),"Error in C12 or C15",(P23+P26))</f>
        <v>0</v>
      </c>
      <c r="P27" s="60"/>
      <c r="Q27" s="46">
        <f>SUM(C27:P27)</f>
        <v>0</v>
      </c>
      <c r="R27" s="47">
        <v>5</v>
      </c>
      <c r="T27" s="11" t="s">
        <v>22</v>
      </c>
      <c r="U27" s="7" t="s">
        <v>23</v>
      </c>
      <c r="V27" s="7" t="s">
        <v>24</v>
      </c>
      <c r="W27" s="7" t="s">
        <v>25</v>
      </c>
      <c r="X27" s="7" t="s">
        <v>26</v>
      </c>
      <c r="Y27" s="7" t="s">
        <v>27</v>
      </c>
      <c r="Z27" s="7" t="s">
        <v>28</v>
      </c>
      <c r="AA27" s="12" t="s">
        <v>29</v>
      </c>
    </row>
    <row r="28" spans="1:30" x14ac:dyDescent="0.3">
      <c r="A28" s="158" t="s">
        <v>21</v>
      </c>
      <c r="B28" s="159"/>
      <c r="C28" s="72"/>
      <c r="D28" s="73"/>
      <c r="E28" s="72"/>
      <c r="F28" s="73"/>
      <c r="G28" s="72">
        <v>7.5</v>
      </c>
      <c r="H28" s="73" t="s">
        <v>66</v>
      </c>
      <c r="I28" s="72">
        <v>7.5</v>
      </c>
      <c r="J28" s="73" t="s">
        <v>66</v>
      </c>
      <c r="K28" s="72">
        <v>7.5</v>
      </c>
      <c r="L28" s="73" t="s">
        <v>66</v>
      </c>
      <c r="M28" s="72">
        <v>7.5</v>
      </c>
      <c r="N28" s="73" t="s">
        <v>66</v>
      </c>
      <c r="O28" s="72">
        <v>7.5</v>
      </c>
      <c r="P28" s="73" t="s">
        <v>66</v>
      </c>
      <c r="Q28" s="41">
        <f>C28+E28+G28+I28+K28+M28+O28</f>
        <v>37.5</v>
      </c>
      <c r="R28" s="82" t="s">
        <v>39</v>
      </c>
      <c r="T28" s="11">
        <f>(IF(D28="AL",C28,0))+(IF(F28="AL",E28))+(IF(H28="AL",G28,0))+(IF(J28="AL",I28,0))+(IF(L28="AL",K28,0))+(IF(N28="AL",M28,0))+(IF(P28="AL",O28,0))</f>
        <v>0</v>
      </c>
      <c r="U28" s="7">
        <f>(IF(D28="PH",C28,0))+(IF(F28="PH",E28))+(IF(H28="PH",G28,0))+(IF(J28="PH",I28,0))+(IF(L28="PH",K28,0))+(IF(N28="PH",M28,0))+(IF(P28="PH",O28,0))</f>
        <v>0</v>
      </c>
      <c r="V28" s="7">
        <f>(IF(D28="V",C28,0))+(IF(F28="V",E28))+(IF(H28="V",G28,0))+(IF(J28="V",I28,0))+(IF(L28="V",K28,0))+(IF(N28="V",M28,0))+(IF(P28="V",O28,0))</f>
        <v>0</v>
      </c>
      <c r="W28" s="7">
        <f>(IF(D28="S",C28,0))+(IF(F28="S",E28))+(IF(H28="S",G28,0))+(IF(J28="S",I28,0))+(IF(L28="S",K28,0))+(IF(N28="S",M28,0))+(IF(P28="S",O28,0))</f>
        <v>0</v>
      </c>
      <c r="X28" s="7">
        <f>(IF(D28="SL",C28,0))+(IF(F28="SL",E28))+(IF(H28="SL",G28,0))+(IF(J28="SL",I28,0))+(IF(L28="SL",K28,0))+(IF(N28="SL",M28,0))+(IF(P28="SL",O28,0))</f>
        <v>0</v>
      </c>
      <c r="Y28" s="7">
        <f>(IF(D28="C",C28,0))+(IF(F28="C",E28))+(IF(H28="C",G28,0))+(IF(J28="C",I28,0))+(IF(L28="C",K28,0))+(IF(N28="C",M28,0))+(IF(P28="C",O28,0))</f>
        <v>0</v>
      </c>
      <c r="Z28" s="7">
        <f>(IF(D28="PB",C28,0))+(IF(F28="PB",E28))+(IF(H28="PB",G28,0))+(IF(J28="PB",I28,0))+(IF(L28="PB",K28,0))+(IF(N28="PB",M28,0))+(IF(P28="PB",O28,0))</f>
        <v>0</v>
      </c>
      <c r="AA28" s="12">
        <f>(IF(D28="O",C28,0))+(IF(F28="O",E28))+(IF(H28="O",G28,0))+(IF(J28="O",I28,0))+(IF(L28="O",K28,0))+(IF(N28="O",M28,0))+(IF(P28="O",O28,0))</f>
        <v>0</v>
      </c>
    </row>
    <row r="29" spans="1:30" ht="14.25" thickBot="1" x14ac:dyDescent="0.35">
      <c r="A29" s="158" t="s">
        <v>21</v>
      </c>
      <c r="B29" s="159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74"/>
      <c r="N29" s="75"/>
      <c r="O29" s="74"/>
      <c r="P29" s="75"/>
      <c r="Q29" s="41">
        <f>C29+E29+G29+I29+K29+M29+O29</f>
        <v>0</v>
      </c>
      <c r="R29" s="82" t="s">
        <v>40</v>
      </c>
      <c r="T29" s="11">
        <f>(IF(D29="AL",C29,0))+(IF(F29="AL",E29))+(IF(H29="AL",G29,0))+(IF(J29="AL",I29,0))+(IF(L29="AL",K29,0))+(IF(N29="AL",M29,0))+(IF(P29="AL",O29,0))</f>
        <v>0</v>
      </c>
      <c r="U29" s="7">
        <f>(IF(D29="PH",C29,0))+(IF(F29="PH",E29))+(IF(H29="PH",G29,0))+(IF(J29="PH",I29,0))+(IF(L29="PH",K29,0))+(IF(N29="PH",M29,0))+(IF(P29="PH",O29,0))</f>
        <v>0</v>
      </c>
      <c r="V29" s="7">
        <f>(IF(D29="V",C29,0))+(IF(F29="V",E29))+(IF(H29="V",G29,0))+(IF(J29="V",I29,0))+(IF(L29="V",K29,0))+(IF(N29="V",M29,0))+(IF(P29="V",O29,0))</f>
        <v>0</v>
      </c>
      <c r="W29" s="7">
        <f>(IF(D29="S",C29,0))+(IF(F29="S",E29))+(IF(H29="S",G29,0))+(IF(J29="S",I29,0))+(IF(L29="S",K29,0))+(IF(N29="S",M29,0))+(IF(P29="S",O29,0))</f>
        <v>0</v>
      </c>
      <c r="X29" s="7">
        <f>(IF(D29="SL",C29,0))+(IF(F29="SL",E29))+(IF(H29="SL",G29,0))+(IF(J29="SL",I29,0))+(IF(L29="SL",K29,0))+(IF(N29="SL",M29,0))+(IF(P29="SL",O29,0))</f>
        <v>0</v>
      </c>
      <c r="Y29" s="7">
        <f>(IF(D29="C",C29,0))+(IF(F29="C",E29))+(IF(H29="C",G29,0))+(IF(J29="C",I29,0))+(IF(L29="C",K29,0))+(IF(N29="C",M29,0))+(IF(P29="C",O29,0))</f>
        <v>0</v>
      </c>
      <c r="Z29" s="7">
        <f>(IF(D29="PB",C29,0))+(IF(F29="PB",E29))+(IF(H29="PB",G29,0))+(IF(J29="PB",I29,0))+(IF(L29="PB",K29,0))+(IF(N29="PB",M29,0))+(IF(P29="PB",O29,0))</f>
        <v>0</v>
      </c>
      <c r="AA29" s="12">
        <f>(IF(D29="O",C29,0))+(IF(F29="O",E29))+(IF(H29="O",G29,0))+(IF(J29="O",I29,0))+(IF(L29="O",K29,0))+(IF(N29="O",M29,0))+(IF(P29="O",O29,0))</f>
        <v>0</v>
      </c>
    </row>
    <row r="30" spans="1:30" ht="14.25" thickBot="1" x14ac:dyDescent="0.35">
      <c r="A30" s="48"/>
      <c r="B30" s="48"/>
      <c r="C30" s="48"/>
      <c r="D30" s="48"/>
      <c r="E30" s="48"/>
      <c r="F30" s="48"/>
      <c r="G30" s="49"/>
      <c r="H30" s="48"/>
      <c r="I30" s="48"/>
      <c r="J30" s="48"/>
      <c r="K30" s="48"/>
      <c r="L30" s="48"/>
      <c r="M30" s="50"/>
      <c r="N30" s="51"/>
      <c r="O30" s="52" t="s">
        <v>42</v>
      </c>
      <c r="P30" s="53"/>
      <c r="Q30" s="83">
        <f>Q27+Q28+Q29</f>
        <v>37.5</v>
      </c>
      <c r="R30" s="84"/>
      <c r="S30" s="1"/>
      <c r="T30" s="11"/>
      <c r="U30" s="7"/>
      <c r="V30" s="7"/>
      <c r="W30" s="7"/>
      <c r="X30" s="7"/>
      <c r="Y30" s="7"/>
      <c r="Z30" s="7"/>
      <c r="AA30" s="12"/>
    </row>
    <row r="31" spans="1:30" s="1" customFormat="1" ht="13.5" customHeight="1" x14ac:dyDescent="0.3">
      <c r="A31" s="28"/>
      <c r="B31" s="28"/>
      <c r="C31" s="113" t="s">
        <v>0</v>
      </c>
      <c r="D31" s="114"/>
      <c r="E31" s="115">
        <f>IF($E18=0,"",$E18+7)</f>
        <v>42735</v>
      </c>
      <c r="F31" s="29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86"/>
      <c r="R31" s="86"/>
      <c r="S31" s="2"/>
      <c r="T31" s="11"/>
      <c r="U31" s="7"/>
      <c r="V31" s="7"/>
      <c r="W31" s="7"/>
      <c r="X31" s="7"/>
      <c r="Y31" s="7"/>
      <c r="Z31" s="7"/>
      <c r="AA31" s="12"/>
    </row>
    <row r="32" spans="1:30" x14ac:dyDescent="0.3">
      <c r="A32" s="28"/>
      <c r="B32" s="28"/>
      <c r="C32" s="113" t="s">
        <v>1</v>
      </c>
      <c r="D32" s="114"/>
      <c r="E32" s="116">
        <f>IF($E5=0,"",$E31+6)</f>
        <v>42741</v>
      </c>
      <c r="F32" s="30"/>
      <c r="G32" s="54"/>
      <c r="H32" s="28"/>
      <c r="I32" s="28"/>
      <c r="J32" s="28"/>
      <c r="K32" s="28"/>
      <c r="L32" s="28"/>
      <c r="M32" s="28"/>
      <c r="N32" s="28"/>
      <c r="O32" s="28"/>
      <c r="P32" s="28"/>
      <c r="Q32" s="86"/>
      <c r="R32" s="86"/>
      <c r="T32" s="11"/>
      <c r="U32" s="7"/>
      <c r="V32" s="7"/>
      <c r="W32" s="7"/>
      <c r="X32" s="7"/>
      <c r="Y32" s="7"/>
      <c r="Z32" s="7"/>
      <c r="AA32" s="12"/>
    </row>
    <row r="33" spans="1:30" x14ac:dyDescent="0.3">
      <c r="A33" s="28"/>
      <c r="B33" s="28"/>
      <c r="C33" s="107" t="s">
        <v>13</v>
      </c>
      <c r="D33" s="107"/>
      <c r="E33" s="108" t="s">
        <v>14</v>
      </c>
      <c r="F33" s="108"/>
      <c r="G33" s="106" t="s">
        <v>15</v>
      </c>
      <c r="H33" s="106"/>
      <c r="I33" s="106" t="s">
        <v>16</v>
      </c>
      <c r="J33" s="106"/>
      <c r="K33" s="106" t="s">
        <v>17</v>
      </c>
      <c r="L33" s="106"/>
      <c r="M33" s="106" t="s">
        <v>18</v>
      </c>
      <c r="N33" s="106"/>
      <c r="O33" s="106" t="s">
        <v>19</v>
      </c>
      <c r="P33" s="106"/>
      <c r="Q33" s="32"/>
      <c r="R33" s="32"/>
      <c r="T33" s="11"/>
      <c r="U33" s="7"/>
      <c r="V33" s="7"/>
      <c r="W33" s="7"/>
      <c r="X33" s="7"/>
      <c r="Y33" s="7"/>
      <c r="Z33" s="7"/>
      <c r="AA33" s="12"/>
    </row>
    <row r="34" spans="1:30" ht="14.25" thickBot="1" x14ac:dyDescent="0.35">
      <c r="A34" s="28"/>
      <c r="B34" s="28"/>
      <c r="C34" s="112">
        <f>IF(E18=0,"",E18+7)</f>
        <v>42735</v>
      </c>
      <c r="D34" s="111"/>
      <c r="E34" s="110">
        <f>IF($E18=0,"",$E18+8)</f>
        <v>42736</v>
      </c>
      <c r="F34" s="111"/>
      <c r="G34" s="110">
        <f>IF($E18=0,"",$E18+9)</f>
        <v>42737</v>
      </c>
      <c r="H34" s="111"/>
      <c r="I34" s="110">
        <f>IF($E18=0,"",$E18+10)</f>
        <v>42738</v>
      </c>
      <c r="J34" s="111"/>
      <c r="K34" s="110">
        <f>IF($E18=0,"",$E18+11)</f>
        <v>42739</v>
      </c>
      <c r="L34" s="111"/>
      <c r="M34" s="110">
        <f>IF($E18=0,"",$E18+12)</f>
        <v>42740</v>
      </c>
      <c r="N34" s="111"/>
      <c r="O34" s="110">
        <f>IF($E18=0,"",$E18+13)</f>
        <v>42741</v>
      </c>
      <c r="P34" s="109"/>
      <c r="Q34" s="87"/>
      <c r="R34" s="87"/>
      <c r="T34" s="11"/>
      <c r="U34" s="7"/>
      <c r="V34" s="7"/>
      <c r="W34" s="7"/>
      <c r="X34" s="7"/>
      <c r="Y34" s="7"/>
      <c r="Z34" s="7"/>
      <c r="AA34" s="12"/>
    </row>
    <row r="35" spans="1:30" x14ac:dyDescent="0.3">
      <c r="A35" s="154" t="s">
        <v>2</v>
      </c>
      <c r="B35" s="155"/>
      <c r="C35" s="70"/>
      <c r="D35" s="33" t="s">
        <v>3</v>
      </c>
      <c r="E35" s="70"/>
      <c r="F35" s="34" t="s">
        <v>3</v>
      </c>
      <c r="G35" s="190"/>
      <c r="H35" s="34" t="s">
        <v>3</v>
      </c>
      <c r="I35" s="70"/>
      <c r="J35" s="34" t="s">
        <v>3</v>
      </c>
      <c r="K35" s="70"/>
      <c r="L35" s="34" t="s">
        <v>3</v>
      </c>
      <c r="M35" s="70"/>
      <c r="N35" s="34" t="s">
        <v>3</v>
      </c>
      <c r="O35" s="70"/>
      <c r="P35" s="34" t="s">
        <v>3</v>
      </c>
      <c r="Q35" s="32"/>
      <c r="R35" s="32"/>
      <c r="T35" s="11"/>
      <c r="U35" s="7"/>
      <c r="V35" s="7"/>
      <c r="W35" s="7"/>
      <c r="X35" s="7"/>
      <c r="Y35" s="7"/>
      <c r="Z35" s="7"/>
      <c r="AA35" s="12"/>
    </row>
    <row r="36" spans="1:30" ht="14.25" thickBot="1" x14ac:dyDescent="0.35">
      <c r="A36" s="152" t="s">
        <v>4</v>
      </c>
      <c r="B36" s="153"/>
      <c r="C36" s="71"/>
      <c r="D36" s="36">
        <f>IF((OR(C36="",C35="")),0,IF((C36&lt;C35),((C36-C35)*24)+24,(C36-C35)*24))</f>
        <v>0</v>
      </c>
      <c r="E36" s="71"/>
      <c r="F36" s="37">
        <f>IF((OR(E36="",E35="")),0,IF((E36&lt;E35),((E36-E35)*24)+24,(E36-E35)*24))</f>
        <v>0</v>
      </c>
      <c r="G36" s="191"/>
      <c r="H36" s="37">
        <f>IF((OR(G36="",G35="")),0,IF((G36&lt;G35),((G36-G35)*24)+24,(G36-G35)*24))</f>
        <v>0</v>
      </c>
      <c r="I36" s="71"/>
      <c r="J36" s="37">
        <f>IF((OR(I36="",I35="")),0,IF((I36&lt;I35),((I36-I35)*24)+24,(I36-I35)*24))</f>
        <v>0</v>
      </c>
      <c r="K36" s="71"/>
      <c r="L36" s="37">
        <f>IF((OR(K36="",K35="")),0,IF((K36&lt;K35),((K36-K35)*24)+24,(K36-K35)*24))</f>
        <v>0</v>
      </c>
      <c r="M36" s="71"/>
      <c r="N36" s="37">
        <f>IF((OR(M36="",M35="")),0,IF((M36&lt;M35),((M36-M35)*24)+24,(M36-M35)*24))</f>
        <v>0</v>
      </c>
      <c r="O36" s="71"/>
      <c r="P36" s="37">
        <f>IF((OR(O36="",O35="")),0,IF((O36&lt;O35),((O36-O35)*24)+24,(O36-O35)*24))</f>
        <v>0</v>
      </c>
      <c r="Q36" s="87"/>
      <c r="R36" s="87"/>
      <c r="T36" s="11"/>
      <c r="U36" s="7"/>
      <c r="V36" s="7"/>
      <c r="W36" s="7"/>
      <c r="X36" s="7"/>
      <c r="Y36" s="7"/>
      <c r="Z36" s="7"/>
      <c r="AA36" s="12"/>
    </row>
    <row r="37" spans="1:30" ht="14.25" thickBot="1" x14ac:dyDescent="0.35">
      <c r="A37" s="38"/>
      <c r="B37" s="39"/>
      <c r="C37" s="40"/>
      <c r="D37" s="41"/>
      <c r="E37" s="55"/>
      <c r="F37" s="41"/>
      <c r="G37" s="55"/>
      <c r="H37" s="41"/>
      <c r="I37" s="55"/>
      <c r="J37" s="41"/>
      <c r="K37" s="55"/>
      <c r="L37" s="41"/>
      <c r="M37" s="55"/>
      <c r="N37" s="41"/>
      <c r="O37" s="55"/>
      <c r="P37" s="61"/>
      <c r="Q37" s="32"/>
      <c r="R37" s="32"/>
      <c r="T37" s="11"/>
      <c r="U37" s="7"/>
      <c r="V37" s="7"/>
      <c r="W37" s="7"/>
      <c r="X37" s="7"/>
      <c r="Y37" s="7"/>
      <c r="Z37" s="7"/>
      <c r="AA37" s="12"/>
    </row>
    <row r="38" spans="1:30" x14ac:dyDescent="0.3">
      <c r="A38" s="154" t="s">
        <v>2</v>
      </c>
      <c r="B38" s="155"/>
      <c r="C38" s="70"/>
      <c r="D38" s="33" t="s">
        <v>3</v>
      </c>
      <c r="E38" s="70"/>
      <c r="F38" s="34" t="s">
        <v>3</v>
      </c>
      <c r="G38" s="190"/>
      <c r="H38" s="34" t="s">
        <v>3</v>
      </c>
      <c r="I38" s="70"/>
      <c r="J38" s="34" t="s">
        <v>3</v>
      </c>
      <c r="K38" s="70"/>
      <c r="L38" s="34" t="s">
        <v>3</v>
      </c>
      <c r="M38" s="70"/>
      <c r="N38" s="34" t="s">
        <v>3</v>
      </c>
      <c r="O38" s="70"/>
      <c r="P38" s="34" t="s">
        <v>3</v>
      </c>
      <c r="Q38" s="56" t="s">
        <v>3</v>
      </c>
      <c r="R38" s="43"/>
      <c r="T38" s="11"/>
      <c r="U38" s="7"/>
      <c r="V38" s="7"/>
      <c r="W38" s="7"/>
      <c r="X38" s="7"/>
      <c r="Y38" s="7"/>
      <c r="Z38" s="7"/>
      <c r="AA38" s="12"/>
    </row>
    <row r="39" spans="1:30" ht="14.25" thickBot="1" x14ac:dyDescent="0.35">
      <c r="A39" s="156" t="s">
        <v>4</v>
      </c>
      <c r="B39" s="157"/>
      <c r="C39" s="71"/>
      <c r="D39" s="36">
        <f>IF((OR(C39="",C38="")),0,IF((C39&lt;C38),((C39-C38)*24)+24,(C39-C38)*24))</f>
        <v>0</v>
      </c>
      <c r="E39" s="71"/>
      <c r="F39" s="37">
        <f>IF((OR(E39="",E38="")),0,IF((E39&lt;E38),((E39-E38)*24)+24,(E39-E38)*24))</f>
        <v>0</v>
      </c>
      <c r="G39" s="191"/>
      <c r="H39" s="37">
        <f>IF((OR(G39="",G38="")),0,IF((G39&lt;G38),((G39-G38)*24)+24,(G39-G38)*24))</f>
        <v>0</v>
      </c>
      <c r="I39" s="71"/>
      <c r="J39" s="37">
        <f>IF((OR(I39="",I38="")),0,IF((I39&lt;I38),((I39-I38)*24)+24,(I39-I38)*24))</f>
        <v>0</v>
      </c>
      <c r="K39" s="71"/>
      <c r="L39" s="37">
        <f>IF((OR(K39="",K38="")),0,IF((K39&lt;K38),((K39-K38)*24)+24,(K39-K38)*24))</f>
        <v>0</v>
      </c>
      <c r="M39" s="71"/>
      <c r="N39" s="37">
        <f>IF((OR(M39="",M38="")),0,IF((M39&lt;M38),((M39-M38)*24)+24,(M39-M38)*24))</f>
        <v>0</v>
      </c>
      <c r="O39" s="71"/>
      <c r="P39" s="37">
        <f>IF((OR(O39="",O38="")),0,IF((O39&lt;O38),((O39-O38)*24)+24,(O39-O38)*24))</f>
        <v>0</v>
      </c>
      <c r="Q39" s="56" t="s">
        <v>20</v>
      </c>
      <c r="R39" s="88"/>
      <c r="T39" s="11"/>
      <c r="U39" s="7"/>
      <c r="V39" s="7"/>
      <c r="W39" s="7"/>
      <c r="X39" s="7"/>
      <c r="Y39" s="7"/>
      <c r="Z39" s="7"/>
      <c r="AA39" s="12"/>
    </row>
    <row r="40" spans="1:30" ht="14.25" thickBot="1" x14ac:dyDescent="0.35">
      <c r="A40" s="169" t="s">
        <v>5</v>
      </c>
      <c r="B40" s="170"/>
      <c r="C40" s="59">
        <f>IF(OR(ISTEXT(D36)),"Error in C12 or C15",(D36+D39))</f>
        <v>0</v>
      </c>
      <c r="D40" s="60"/>
      <c r="E40" s="59">
        <f>IF(OR(ISTEXT(F36)),"Error in C12 or C15",(F36+F39))</f>
        <v>0</v>
      </c>
      <c r="F40" s="60"/>
      <c r="G40" s="59">
        <f>IF(OR(ISTEXT(H36)),"Error in C12 or C15",(H36+H39))</f>
        <v>0</v>
      </c>
      <c r="H40" s="60"/>
      <c r="I40" s="59">
        <f>IF(OR(ISTEXT(J36)),"Error in C12 or C15",(J36+J39))</f>
        <v>0</v>
      </c>
      <c r="J40" s="60"/>
      <c r="K40" s="59">
        <f>IF(OR(ISTEXT(L36)),"Error in C12 or C15",(L36+L39))</f>
        <v>0</v>
      </c>
      <c r="L40" s="60"/>
      <c r="M40" s="59">
        <f>IF(OR(ISTEXT(N36)),"Error in C12 or C15",(N36+N39))</f>
        <v>0</v>
      </c>
      <c r="N40" s="60"/>
      <c r="O40" s="59">
        <f>IF(OR(ISTEXT(P36)),"Error in C12 or C15",(P36+P39))</f>
        <v>0</v>
      </c>
      <c r="P40" s="60"/>
      <c r="Q40" s="46">
        <f>SUM(C40:P40)</f>
        <v>0</v>
      </c>
      <c r="R40" s="47"/>
      <c r="T40" s="11" t="s">
        <v>22</v>
      </c>
      <c r="U40" s="7" t="s">
        <v>23</v>
      </c>
      <c r="V40" s="7" t="s">
        <v>24</v>
      </c>
      <c r="W40" s="7" t="s">
        <v>25</v>
      </c>
      <c r="X40" s="7" t="s">
        <v>26</v>
      </c>
      <c r="Y40" s="7" t="s">
        <v>27</v>
      </c>
      <c r="Z40" s="7" t="s">
        <v>28</v>
      </c>
      <c r="AA40" s="12" t="s">
        <v>29</v>
      </c>
    </row>
    <row r="41" spans="1:30" x14ac:dyDescent="0.3">
      <c r="A41" s="158" t="s">
        <v>21</v>
      </c>
      <c r="B41" s="159"/>
      <c r="C41" s="72"/>
      <c r="D41" s="73"/>
      <c r="E41" s="72"/>
      <c r="F41" s="73"/>
      <c r="G41" s="72">
        <v>7.5</v>
      </c>
      <c r="H41" s="73" t="s">
        <v>66</v>
      </c>
      <c r="I41" s="72"/>
      <c r="J41" s="73"/>
      <c r="K41" s="72"/>
      <c r="L41" s="73"/>
      <c r="M41" s="72"/>
      <c r="N41" s="73"/>
      <c r="O41" s="72"/>
      <c r="P41" s="73"/>
      <c r="Q41" s="41">
        <f>C41+E41+G41+I41+K41+M41+O41</f>
        <v>7.5</v>
      </c>
      <c r="R41" s="82" t="s">
        <v>39</v>
      </c>
      <c r="T41" s="11">
        <f>(IF(D41="AL",C41,0))+(IF(F41="AL",E41))+(IF(H41="AL",G41,0))+(IF(J41="AL",I41,0))+(IF(L41="AL",K41,0))+(IF(N41="AL",M41,0))+(IF(P41="AL",O41,0))</f>
        <v>0</v>
      </c>
      <c r="U41" s="7">
        <f>(IF(D41="PH",C41,0))+(IF(F41="PH",E41))+(IF(H41="PH",G41,0))+(IF(J41="PH",I41,0))+(IF(L41="PH",K41,0))+(IF(N41="PH",M41,0))+(IF(P41="PH",O41,0))</f>
        <v>0</v>
      </c>
      <c r="V41" s="7">
        <f>(IF(D41="V",C41,0))+(IF(F41="V",E41))+(IF(H41="V",G41,0))+(IF(J41="V",I41,0))+(IF(L41="V",K41,0))+(IF(N41="V",M41,0))+(IF(P41="V",O41,0))</f>
        <v>0</v>
      </c>
      <c r="W41" s="7">
        <f>(IF(D41="S",C41,0))+(IF(F41="S",E41))+(IF(H41="S",G41,0))+(IF(J41="S",I41,0))+(IF(L41="S",K41,0))+(IF(N41="S",M41,0))+(IF(P41="S",O41,0))</f>
        <v>0</v>
      </c>
      <c r="X41" s="7">
        <f>(IF(D41="SL",C41,0))+(IF(F41="SL",E41))+(IF(H41="SL",G41,0))+(IF(J41="SL",I41,0))+(IF(L41="SL",K41,0))+(IF(N41="SL",M41,0))+(IF(P41="SL",O41,0))</f>
        <v>0</v>
      </c>
      <c r="Y41" s="7">
        <f>(IF(D41="C",C41,0))+(IF(F41="C",E41))+(IF(H41="C",G41,0))+(IF(J41="C",I41,0))+(IF(L41="C",K41,0))+(IF(N41="C",M41,0))+(IF(P41="C",O41,0))</f>
        <v>0</v>
      </c>
      <c r="Z41" s="7">
        <f>(IF(D41="PB",C41,0))+(IF(F41="PB",E41))+(IF(H41="PB",G41,0))+(IF(J41="PB",I41,0))+(IF(L41="PB",K41,0))+(IF(N41="PB",M41,0))+(IF(P41="PB",O41,0))</f>
        <v>0</v>
      </c>
      <c r="AA41" s="12">
        <f>(IF(D41="O",C41,0))+(IF(F41="O",E41))+(IF(H41="O",G41,0))+(IF(J41="O",I41,0))+(IF(L41="O",K41,0))+(IF(N41="O",M41,0))+(IF(P41="O",O41,0))</f>
        <v>0</v>
      </c>
    </row>
    <row r="42" spans="1:30" ht="14.25" thickBot="1" x14ac:dyDescent="0.35">
      <c r="A42" s="158" t="s">
        <v>21</v>
      </c>
      <c r="B42" s="159"/>
      <c r="C42" s="74"/>
      <c r="D42" s="75"/>
      <c r="E42" s="74"/>
      <c r="F42" s="75"/>
      <c r="G42" s="74"/>
      <c r="H42" s="75"/>
      <c r="I42" s="74"/>
      <c r="J42" s="75"/>
      <c r="K42" s="74"/>
      <c r="L42" s="75"/>
      <c r="M42" s="74"/>
      <c r="N42" s="75"/>
      <c r="O42" s="74"/>
      <c r="P42" s="75"/>
      <c r="Q42" s="41">
        <f>C42+E42+G42+I42+K42+M42+O42</f>
        <v>0</v>
      </c>
      <c r="R42" s="82" t="s">
        <v>40</v>
      </c>
      <c r="T42" s="11">
        <f>(IF(D42="AL",C42,0))+(IF(F42="AL",E42))+(IF(H42="AL",G42,0))+(IF(J42="AL",I42,0))+(IF(L42="AL",K42,0))+(IF(N42="AL",M42,0))+(IF(P42="AL",O42,0))</f>
        <v>0</v>
      </c>
      <c r="U42" s="7">
        <f>(IF(D42="PH",C42,0))+(IF(F42="PH",E42))+(IF(H42="PH",G42,0))+(IF(J42="PH",I42,0))+(IF(L42="PH",K42,0))+(IF(N42="PH",M42,0))+(IF(P42="PH",O42,0))</f>
        <v>0</v>
      </c>
      <c r="V42" s="7">
        <f>(IF(D42="V",C42,0))+(IF(F42="V",E42))+(IF(H42="V",G42,0))+(IF(J42="V",I42,0))+(IF(L42="V",K42,0))+(IF(N42="V",M42,0))+(IF(P42="V",O42,0))</f>
        <v>0</v>
      </c>
      <c r="W42" s="7">
        <f>(IF(D42="S",C42,0))+(IF(F42="S",E42))+(IF(H42="S",G42,0))+(IF(J42="S",I42,0))+(IF(L42="S",K42,0))+(IF(N42="S",M42,0))+(IF(P42="S",O42,0))</f>
        <v>0</v>
      </c>
      <c r="X42" s="7">
        <f>(IF(D42="SL",C42,0))+(IF(F42="SL",E42))+(IF(H42="SL",G42,0))+(IF(J42="SL",I42,0))+(IF(L42="SL",K42,0))+(IF(N42="SL",M42,0))+(IF(P42="SL",O42,0))</f>
        <v>0</v>
      </c>
      <c r="Y42" s="7">
        <f>(IF(D42="C",C42,0))+(IF(F42="C",E42))+(IF(H42="C",G42,0))+(IF(J42="C",I42,0))+(IF(L42="C",K42,0))+(IF(N42="C",M42,0))+(IF(P42="C",O42,0))</f>
        <v>0</v>
      </c>
      <c r="Z42" s="7">
        <f>(IF(D42="PB",C42,0))+(IF(F42="PB",E42))+(IF(H42="PB",G42,0))+(IF(J42="PB",I42,0))+(IF(L42="PB",K42,0))+(IF(N42="PB",M42,0))+(IF(P42="PB",O42,0))</f>
        <v>0</v>
      </c>
      <c r="AA42" s="12">
        <f>(IF(D42="O",C42,0))+(IF(F42="O",E42))+(IF(H42="O",G42,0))+(IF(J42="O",I42,0))+(IF(L42="O",K42,0))+(IF(N42="O",M42,0))+(IF(P42="O",O42,0))</f>
        <v>0</v>
      </c>
    </row>
    <row r="43" spans="1:30" ht="14.25" thickBot="1" x14ac:dyDescent="0.35">
      <c r="A43" s="48"/>
      <c r="B43" s="48"/>
      <c r="C43" s="48"/>
      <c r="D43" s="48"/>
      <c r="E43" s="48"/>
      <c r="F43" s="48"/>
      <c r="G43" s="49"/>
      <c r="H43" s="48"/>
      <c r="I43" s="48"/>
      <c r="J43" s="48"/>
      <c r="K43" s="48"/>
      <c r="L43" s="48"/>
      <c r="M43" s="50"/>
      <c r="N43" s="51"/>
      <c r="O43" s="52" t="s">
        <v>42</v>
      </c>
      <c r="P43" s="53"/>
      <c r="Q43" s="83">
        <f>Q40+Q41+Q42</f>
        <v>7.5</v>
      </c>
      <c r="R43" s="84"/>
      <c r="S43" s="1"/>
      <c r="T43" s="11"/>
      <c r="U43" s="7"/>
      <c r="V43" s="7"/>
      <c r="W43" s="7"/>
      <c r="X43" s="7"/>
      <c r="Y43" s="7"/>
      <c r="Z43" s="7"/>
      <c r="AA43" s="12"/>
    </row>
    <row r="44" spans="1:30" x14ac:dyDescent="0.3">
      <c r="A44" s="28"/>
      <c r="B44" s="28"/>
      <c r="C44" s="113" t="s">
        <v>0</v>
      </c>
      <c r="D44" s="114"/>
      <c r="E44" s="115">
        <f>IF($E$31=0,"",$E$31+7)</f>
        <v>42742</v>
      </c>
      <c r="F44" s="29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86"/>
      <c r="R44" s="86"/>
      <c r="T44" s="11"/>
      <c r="U44" s="7"/>
      <c r="V44" s="7"/>
      <c r="W44" s="7"/>
      <c r="X44" s="7"/>
      <c r="Y44" s="7"/>
      <c r="Z44" s="7"/>
      <c r="AA44" s="12"/>
      <c r="AB44" s="1"/>
      <c r="AC44" s="1"/>
      <c r="AD44" s="1"/>
    </row>
    <row r="45" spans="1:30" x14ac:dyDescent="0.3">
      <c r="A45" s="28"/>
      <c r="B45" s="28"/>
      <c r="C45" s="113" t="s">
        <v>1</v>
      </c>
      <c r="D45" s="114"/>
      <c r="E45" s="116">
        <f>IF($E5=0,"",$E44+6)</f>
        <v>42748</v>
      </c>
      <c r="F45" s="30"/>
      <c r="G45" s="28" t="s">
        <v>48</v>
      </c>
      <c r="H45" s="28"/>
      <c r="I45" s="28"/>
      <c r="J45" s="28"/>
      <c r="K45" s="28"/>
      <c r="L45" s="28"/>
      <c r="M45" s="28"/>
      <c r="N45" s="28"/>
      <c r="O45" s="28"/>
      <c r="P45" s="28"/>
      <c r="Q45" s="86"/>
      <c r="R45" s="86"/>
      <c r="T45" s="11"/>
      <c r="U45" s="7"/>
      <c r="V45" s="7"/>
      <c r="W45" s="7"/>
      <c r="X45" s="7"/>
      <c r="Y45" s="7"/>
      <c r="Z45" s="7"/>
      <c r="AA45" s="12"/>
    </row>
    <row r="46" spans="1:30" x14ac:dyDescent="0.3">
      <c r="A46" s="28"/>
      <c r="B46" s="28"/>
      <c r="C46" s="78" t="s">
        <v>13</v>
      </c>
      <c r="D46" s="78"/>
      <c r="E46" s="31" t="s">
        <v>14</v>
      </c>
      <c r="F46" s="31"/>
      <c r="G46" s="106" t="s">
        <v>15</v>
      </c>
      <c r="H46" s="106"/>
      <c r="I46" s="106" t="s">
        <v>16</v>
      </c>
      <c r="J46" s="106"/>
      <c r="K46" s="106" t="s">
        <v>17</v>
      </c>
      <c r="L46" s="106"/>
      <c r="M46" s="106" t="s">
        <v>18</v>
      </c>
      <c r="N46" s="106"/>
      <c r="O46" s="106" t="s">
        <v>19</v>
      </c>
      <c r="P46" s="106"/>
      <c r="Q46" s="32"/>
      <c r="R46" s="32"/>
      <c r="T46" s="11"/>
      <c r="U46" s="7"/>
      <c r="V46" s="7"/>
      <c r="W46" s="7"/>
      <c r="X46" s="7"/>
      <c r="Y46" s="7"/>
      <c r="Z46" s="7"/>
      <c r="AA46" s="12"/>
    </row>
    <row r="47" spans="1:30" ht="14.25" thickBot="1" x14ac:dyDescent="0.35">
      <c r="A47" s="28"/>
      <c r="B47" s="28"/>
      <c r="C47" s="112">
        <f>IF(E31=0,"",E31+7)</f>
        <v>42742</v>
      </c>
      <c r="D47" s="111"/>
      <c r="E47" s="112">
        <f>IF(E31=0,"",E31+8)</f>
        <v>42743</v>
      </c>
      <c r="F47" s="111"/>
      <c r="G47" s="112">
        <f>IF(E31=0,"",E31+9)</f>
        <v>42744</v>
      </c>
      <c r="H47" s="111"/>
      <c r="I47" s="112">
        <f>IF(E31=0,"",E31+10)</f>
        <v>42745</v>
      </c>
      <c r="J47" s="111"/>
      <c r="K47" s="112">
        <f>IF(E31=0,"",E31+11)</f>
        <v>42746</v>
      </c>
      <c r="L47" s="111"/>
      <c r="M47" s="112">
        <f>IF(E31=0,"",E31+12)</f>
        <v>42747</v>
      </c>
      <c r="N47" s="111"/>
      <c r="O47" s="112">
        <f>IF(E31=0,"",E31+13)</f>
        <v>42748</v>
      </c>
      <c r="P47" s="111"/>
      <c r="Q47" s="87"/>
      <c r="R47" s="87"/>
      <c r="T47" s="11"/>
      <c r="U47" s="7"/>
      <c r="V47" s="7"/>
      <c r="W47" s="7"/>
      <c r="X47" s="7"/>
      <c r="Y47" s="7"/>
      <c r="Z47" s="7"/>
      <c r="AA47" s="12"/>
    </row>
    <row r="48" spans="1:30" x14ac:dyDescent="0.3">
      <c r="A48" s="154" t="s">
        <v>2</v>
      </c>
      <c r="B48" s="155"/>
      <c r="C48" s="70"/>
      <c r="D48" s="33" t="s">
        <v>3</v>
      </c>
      <c r="E48" s="70"/>
      <c r="F48" s="34" t="s">
        <v>3</v>
      </c>
      <c r="G48" s="70"/>
      <c r="H48" s="34" t="s">
        <v>3</v>
      </c>
      <c r="I48" s="70"/>
      <c r="J48" s="34" t="s">
        <v>3</v>
      </c>
      <c r="K48" s="70"/>
      <c r="L48" s="34" t="s">
        <v>3</v>
      </c>
      <c r="M48" s="70"/>
      <c r="N48" s="34" t="s">
        <v>3</v>
      </c>
      <c r="O48" s="70"/>
      <c r="P48" s="34" t="s">
        <v>3</v>
      </c>
      <c r="Q48" s="32"/>
      <c r="R48" s="32"/>
      <c r="T48" s="11"/>
      <c r="U48" s="7"/>
      <c r="V48" s="7"/>
      <c r="W48" s="7"/>
      <c r="X48" s="7"/>
      <c r="Y48" s="7"/>
      <c r="Z48" s="7"/>
      <c r="AA48" s="12"/>
    </row>
    <row r="49" spans="1:30" ht="14.25" thickBot="1" x14ac:dyDescent="0.35">
      <c r="A49" s="152" t="s">
        <v>4</v>
      </c>
      <c r="B49" s="153"/>
      <c r="C49" s="71"/>
      <c r="D49" s="36">
        <f>IF((OR(C49="",C48="")),0,IF((C49&lt;C48),((C49-C48)*24)+24,(C49-C48)*24))</f>
        <v>0</v>
      </c>
      <c r="E49" s="71"/>
      <c r="F49" s="37">
        <f>IF((OR(E49="",E48="")),0,IF((E49&lt;E48),((E49-E48)*24)+24,(E49-E48)*24))</f>
        <v>0</v>
      </c>
      <c r="G49" s="71"/>
      <c r="H49" s="37">
        <f>IF((OR(G49="",G48="")),0,IF((G49&lt;G48),((G49-G48)*24)+24,(G49-G48)*24))</f>
        <v>0</v>
      </c>
      <c r="I49" s="71"/>
      <c r="J49" s="37">
        <f>IF((OR(I49="",I48="")),0,IF((I49&lt;I48),((I49-I48)*24)+24,(I49-I48)*24))</f>
        <v>0</v>
      </c>
      <c r="K49" s="71"/>
      <c r="L49" s="37">
        <f>IF((OR(K49="",K48="")),0,IF((K49&lt;K48),((K49-K48)*24)+24,(K49-K48)*24))</f>
        <v>0</v>
      </c>
      <c r="M49" s="71"/>
      <c r="N49" s="37">
        <f>IF((OR(M49="",M48="")),0,IF((M49&lt;M48),((M49-M48)*24)+24,(M49-M48)*24))</f>
        <v>0</v>
      </c>
      <c r="O49" s="71"/>
      <c r="P49" s="37">
        <f>IF((OR(O49="",O48="")),0,IF((O49&lt;O48),((O49-O48)*24)+24,(O49-O48)*24))</f>
        <v>0</v>
      </c>
      <c r="Q49" s="87"/>
      <c r="R49" s="87"/>
      <c r="T49" s="11"/>
      <c r="U49" s="7"/>
      <c r="V49" s="7"/>
      <c r="W49" s="7"/>
      <c r="X49" s="7"/>
      <c r="Y49" s="7"/>
      <c r="Z49" s="7"/>
      <c r="AA49" s="12"/>
    </row>
    <row r="50" spans="1:30" ht="14.25" thickBot="1" x14ac:dyDescent="0.35">
      <c r="A50" s="38"/>
      <c r="B50" s="39"/>
      <c r="C50" s="40"/>
      <c r="D50" s="41"/>
      <c r="E50" s="55"/>
      <c r="F50" s="41"/>
      <c r="G50" s="55"/>
      <c r="H50" s="41"/>
      <c r="I50" s="55"/>
      <c r="J50" s="41"/>
      <c r="K50" s="55"/>
      <c r="L50" s="41"/>
      <c r="M50" s="55"/>
      <c r="N50" s="41"/>
      <c r="O50" s="55"/>
      <c r="P50" s="41"/>
      <c r="Q50" s="32"/>
      <c r="R50" s="32"/>
      <c r="T50" s="11"/>
      <c r="U50" s="7"/>
      <c r="V50" s="7"/>
      <c r="W50" s="7"/>
      <c r="X50" s="7"/>
      <c r="Y50" s="7"/>
      <c r="Z50" s="7"/>
      <c r="AA50" s="12"/>
    </row>
    <row r="51" spans="1:30" x14ac:dyDescent="0.3">
      <c r="A51" s="154" t="s">
        <v>2</v>
      </c>
      <c r="B51" s="155"/>
      <c r="C51" s="70"/>
      <c r="D51" s="33" t="s">
        <v>3</v>
      </c>
      <c r="E51" s="70"/>
      <c r="F51" s="34" t="s">
        <v>3</v>
      </c>
      <c r="G51" s="70"/>
      <c r="H51" s="34" t="s">
        <v>3</v>
      </c>
      <c r="I51" s="70"/>
      <c r="J51" s="34" t="s">
        <v>3</v>
      </c>
      <c r="K51" s="70"/>
      <c r="L51" s="34" t="s">
        <v>3</v>
      </c>
      <c r="M51" s="70"/>
      <c r="N51" s="34" t="s">
        <v>3</v>
      </c>
      <c r="O51" s="70"/>
      <c r="P51" s="34" t="s">
        <v>3</v>
      </c>
      <c r="Q51" s="42" t="s">
        <v>3</v>
      </c>
      <c r="R51" s="43" t="s">
        <v>39</v>
      </c>
      <c r="T51" s="11"/>
      <c r="U51" s="7"/>
      <c r="V51" s="7"/>
      <c r="W51" s="7"/>
      <c r="X51" s="7"/>
      <c r="Y51" s="7"/>
      <c r="Z51" s="7"/>
      <c r="AA51" s="12"/>
    </row>
    <row r="52" spans="1:30" ht="13.5" customHeight="1" thickBot="1" x14ac:dyDescent="0.35">
      <c r="A52" s="156" t="s">
        <v>4</v>
      </c>
      <c r="B52" s="157"/>
      <c r="C52" s="71"/>
      <c r="D52" s="36">
        <f>IF((OR(C52="",C51="")),0,IF((C52&lt;C51),((C52-C51)*24)+24,(C52-C51)*24))</f>
        <v>0</v>
      </c>
      <c r="E52" s="71"/>
      <c r="F52" s="37">
        <f>IF((OR(E52="",E51="")),0,IF((E52&lt;E51),((E52-E51)*24)+24,(E52-E51)*24))</f>
        <v>0</v>
      </c>
      <c r="G52" s="71"/>
      <c r="H52" s="37">
        <f>IF((OR(G52="",G51="")),0,IF((G52&lt;G51),((G52-G51)*24)+24,(G52-G51)*24))</f>
        <v>0</v>
      </c>
      <c r="I52" s="71"/>
      <c r="J52" s="37">
        <f>IF((OR(I52="",I51="")),0,IF((I52&lt;I51),((I52-I51)*24)+24,(I52-I51)*24))</f>
        <v>0</v>
      </c>
      <c r="K52" s="71"/>
      <c r="L52" s="37">
        <f>IF((OR(K52="",K51="")),0,IF((K52&lt;K51),((K52-K51)*24)+24,(K52-K51)*24))</f>
        <v>0</v>
      </c>
      <c r="M52" s="71"/>
      <c r="N52" s="37">
        <f>IF((OR(M52="",M51="")),0,IF((M52&lt;M51),((M52-M51)*24)+24,(M52-M51)*24))</f>
        <v>0</v>
      </c>
      <c r="O52" s="71"/>
      <c r="P52" s="37">
        <f>IF((OR(O52="",O51="")),0,IF((O52&lt;O51),((O52-O51)*24)+24,(O52-O51)*24))</f>
        <v>0</v>
      </c>
      <c r="Q52" s="42" t="s">
        <v>20</v>
      </c>
      <c r="R52" s="88" t="s">
        <v>40</v>
      </c>
      <c r="T52" s="11"/>
      <c r="U52" s="7"/>
      <c r="V52" s="7"/>
      <c r="W52" s="7"/>
      <c r="X52" s="7"/>
      <c r="Y52" s="7"/>
      <c r="Z52" s="7"/>
      <c r="AA52" s="12"/>
    </row>
    <row r="53" spans="1:30" ht="14.25" thickBot="1" x14ac:dyDescent="0.35">
      <c r="A53" s="169" t="s">
        <v>41</v>
      </c>
      <c r="B53" s="170"/>
      <c r="C53" s="44">
        <f>IF(OR(ISTEXT(D49)),"Error in C12 or C15",(D49+D52))</f>
        <v>0</v>
      </c>
      <c r="D53" s="45"/>
      <c r="E53" s="44">
        <f>IF(OR(ISTEXT(F49)),"Error in C12 or C15",(F49+F52))</f>
        <v>0</v>
      </c>
      <c r="F53" s="45"/>
      <c r="G53" s="44">
        <f>IF(OR(ISTEXT(H49)),"Error in C12 or C15",(H49+H52))</f>
        <v>0</v>
      </c>
      <c r="H53" s="45"/>
      <c r="I53" s="44">
        <f>IF(OR(ISTEXT(J49)),"Error in C12 or C15",(J49+J52))</f>
        <v>0</v>
      </c>
      <c r="J53" s="45"/>
      <c r="K53" s="44">
        <f>IF(OR(ISTEXT(L49)),"Error in C12 or C15",(L49+L52))</f>
        <v>0</v>
      </c>
      <c r="L53" s="45"/>
      <c r="M53" s="44">
        <f>IF(OR(ISTEXT(N49)),"Error in C12 or C15",(N49+N52))</f>
        <v>0</v>
      </c>
      <c r="N53" s="45"/>
      <c r="O53" s="44">
        <f>IF(OR(ISTEXT(P49)),"Error in C12 or C15",(P49+P52))</f>
        <v>0</v>
      </c>
      <c r="P53" s="45"/>
      <c r="Q53" s="46">
        <f>SUM(C53:P53)</f>
        <v>0</v>
      </c>
      <c r="R53" s="47"/>
      <c r="T53" s="11" t="s">
        <v>22</v>
      </c>
      <c r="U53" s="7" t="s">
        <v>23</v>
      </c>
      <c r="V53" s="7" t="s">
        <v>24</v>
      </c>
      <c r="W53" s="7" t="s">
        <v>25</v>
      </c>
      <c r="X53" s="7" t="s">
        <v>26</v>
      </c>
      <c r="Y53" s="7" t="s">
        <v>27</v>
      </c>
      <c r="Z53" s="7" t="s">
        <v>28</v>
      </c>
      <c r="AA53" s="12" t="s">
        <v>29</v>
      </c>
    </row>
    <row r="54" spans="1:30" x14ac:dyDescent="0.3">
      <c r="A54" s="158" t="s">
        <v>21</v>
      </c>
      <c r="B54" s="159"/>
      <c r="C54" s="72"/>
      <c r="D54" s="73"/>
      <c r="E54" s="72"/>
      <c r="F54" s="73"/>
      <c r="G54" s="72"/>
      <c r="H54" s="73"/>
      <c r="I54" s="72"/>
      <c r="J54" s="73"/>
      <c r="K54" s="72"/>
      <c r="L54" s="73"/>
      <c r="M54" s="72"/>
      <c r="N54" s="73"/>
      <c r="O54" s="72"/>
      <c r="P54" s="73"/>
      <c r="Q54" s="41">
        <f>C54+E54+G54+I54+K54+M54+O54</f>
        <v>0</v>
      </c>
      <c r="R54" s="82" t="s">
        <v>39</v>
      </c>
      <c r="T54" s="11">
        <f>(IF(D54="AL",C54,0))+(IF(F54="AL",E54))+(IF(H54="AL",G54,0))+(IF(J54="AL",I54,0))+(IF(L54="AL",K54,0))+(IF(N54="AL",M54,0))+(IF(P54="AL",O54,0))</f>
        <v>0</v>
      </c>
      <c r="U54" s="7">
        <f>(IF(D54="PH",C54,0))+(IF(F54="PH",E54))+(IF(H54="PH",G54,0))+(IF(J54="PH",I54,0))+(IF(L54="PH",K54,0))+(IF(N54="PH",M54,0))+(IF(P54="PH",O54,0))</f>
        <v>0</v>
      </c>
      <c r="V54" s="7">
        <f>(IF(D54="V",C54,0))+(IF(F54="V",E54))+(IF(H54="V",G54,0))+(IF(J54="V",I54,0))+(IF(L54="V",K54,0))+(IF(N54="V",M54,0))+(IF(P54="V",O54,0))</f>
        <v>0</v>
      </c>
      <c r="W54" s="7">
        <f>(IF(D54="S",C54,0))+(IF(F54="S",E54))+(IF(H54="S",G54,0))+(IF(J54="S",I54,0))+(IF(L54="S",K54,0))+(IF(N54="S",M54,0))+(IF(P54="S",O54,0))</f>
        <v>0</v>
      </c>
      <c r="X54" s="7">
        <f>(IF(D54="SL",C54,0))+(IF(F54="SL",E54))+(IF(H54="SL",G54,0))+(IF(J54="SL",I54,0))+(IF(L54="SL",K54,0))+(IF(N54="SL",M54,0))+(IF(P54="SL",O54,0))</f>
        <v>0</v>
      </c>
      <c r="Y54" s="7">
        <f>(IF(D54="C",C54,0))+(IF(F54="C",E54))+(IF(H54="C",G54,0))+(IF(J54="C",I54,0))+(IF(L54="C",K54,0))+(IF(N54="C",M54,0))+(IF(P54="C",O54,0))</f>
        <v>0</v>
      </c>
      <c r="Z54" s="7">
        <f>(IF(D54="PB",C54,0))+(IF(F54="PB",E54))+(IF(H54="PB",G54,0))+(IF(J54="PB",I54,0))+(IF(L54="PB",K54,0))+(IF(N54="PB",M54,0))+(IF(P54="PB",O54,0))</f>
        <v>0</v>
      </c>
      <c r="AA54" s="12">
        <f>(IF(D54="O",C54,0))+(IF(F54="O",E54))+(IF(H54="O",G54,0))+(IF(J54="O",I54,0))+(IF(L54="O",K54,0))+(IF(N54="O",M54,0))+(IF(P54="O",O54,0))</f>
        <v>0</v>
      </c>
    </row>
    <row r="55" spans="1:30" ht="14.25" thickBot="1" x14ac:dyDescent="0.35">
      <c r="A55" s="158" t="s">
        <v>21</v>
      </c>
      <c r="B55" s="159"/>
      <c r="C55" s="74"/>
      <c r="D55" s="75"/>
      <c r="E55" s="74"/>
      <c r="F55" s="75"/>
      <c r="G55" s="74"/>
      <c r="H55" s="75"/>
      <c r="I55" s="74"/>
      <c r="J55" s="75"/>
      <c r="K55" s="74"/>
      <c r="L55" s="75"/>
      <c r="M55" s="74"/>
      <c r="N55" s="75"/>
      <c r="O55" s="74"/>
      <c r="P55" s="75"/>
      <c r="Q55" s="41">
        <f>C55+E55+G55+I55+K55+M55+O55</f>
        <v>0</v>
      </c>
      <c r="R55" s="82" t="s">
        <v>40</v>
      </c>
      <c r="T55" s="11">
        <f>(IF(D55="AL",C55,0))+(IF(F55="AL",E55))+(IF(H55="AL",G55,0))+(IF(J55="AL",I55,0))+(IF(L55="AL",K55,0))+(IF(N55="AL",M55,0))+(IF(P55="AL",O55,0))</f>
        <v>0</v>
      </c>
      <c r="U55" s="7">
        <f>(IF(D55="PH",C55,0))+(IF(F55="PH",E55))+(IF(H55="PH",G55,0))+(IF(J55="PH",I55,0))+(IF(L55="PH",K55,0))+(IF(N55="PH",M55,0))+(IF(P55="PH",O55,0))</f>
        <v>0</v>
      </c>
      <c r="V55" s="7">
        <f>(IF(D55="V",C55,0))+(IF(F55="V",E55))+(IF(H55="V",G55,0))+(IF(J55="V",I55,0))+(IF(L55="V",K55,0))+(IF(N55="V",M55,0))+(IF(P55="V",O55,0))</f>
        <v>0</v>
      </c>
      <c r="W55" s="7">
        <f>(IF(D55="S",C55,0))+(IF(F55="S",E55))+(IF(H55="S",G55,0))+(IF(J55="S",I55,0))+(IF(L55="S",K55,0))+(IF(N55="S",M55,0))+(IF(P55="S",O55,0))</f>
        <v>0</v>
      </c>
      <c r="X55" s="7">
        <f>(IF(D55="SL",C55,0))+(IF(F55="SL",E55))+(IF(H55="SL",G55,0))+(IF(J55="SL",I55,0))+(IF(L55="SL",K55,0))+(IF(N55="SL",M55,0))+(IF(P55="SL",O55,0))</f>
        <v>0</v>
      </c>
      <c r="Y55" s="7">
        <f>(IF(D55="C",C55,0))+(IF(F55="C",E55))+(IF(H55="C",G55,0))+(IF(J55="C",I55,0))+(IF(L55="C",K55,0))+(IF(N55="C",M55,0))+(IF(P55="C",O55,0))</f>
        <v>0</v>
      </c>
      <c r="Z55" s="7">
        <f>(IF(D55="PB",C55,0))+(IF(F55="PB",E55))+(IF(H55="PB",G55,0))+(IF(J55="PB",I55,0))+(IF(L55="PB",K55,0))+(IF(N55="PB",M55,0))+(IF(P55="PB",O55,0))</f>
        <v>0</v>
      </c>
      <c r="AA55" s="12">
        <f>(IF(D55="O",C55,0))+(IF(F55="O",E55))+(IF(H55="O",G55,0))+(IF(J55="O",I55,0))+(IF(L55="O",K55,0))+(IF(N55="O",M55,0))+(IF(P55="O",O55,0))</f>
        <v>0</v>
      </c>
    </row>
    <row r="56" spans="1:30" ht="14.25" thickBot="1" x14ac:dyDescent="0.35">
      <c r="A56" s="48"/>
      <c r="B56" s="48"/>
      <c r="C56" s="48"/>
      <c r="D56" s="48"/>
      <c r="E56" s="48"/>
      <c r="F56" s="48"/>
      <c r="G56" s="49"/>
      <c r="H56" s="48"/>
      <c r="I56" s="48"/>
      <c r="J56" s="48"/>
      <c r="K56" s="48"/>
      <c r="L56" s="48"/>
      <c r="M56" s="50"/>
      <c r="N56" s="51"/>
      <c r="O56" s="52" t="s">
        <v>42</v>
      </c>
      <c r="P56" s="53"/>
      <c r="Q56" s="83">
        <f>Q53+Q54+Q55</f>
        <v>0</v>
      </c>
      <c r="R56" s="84"/>
      <c r="S56" s="1"/>
      <c r="T56" s="11"/>
      <c r="U56" s="7"/>
      <c r="V56" s="7"/>
      <c r="W56" s="7"/>
      <c r="X56" s="18"/>
      <c r="Y56" s="136"/>
      <c r="Z56" s="7"/>
      <c r="AA56" s="12"/>
    </row>
    <row r="57" spans="1:30" s="1" customFormat="1" ht="13.5" customHeight="1" x14ac:dyDescent="0.3">
      <c r="A57" s="28"/>
      <c r="B57" s="28"/>
      <c r="C57" s="113" t="s">
        <v>0</v>
      </c>
      <c r="D57" s="114"/>
      <c r="E57" s="115">
        <f>IF($E44=0,"",$E44+7)</f>
        <v>42749</v>
      </c>
      <c r="F57" s="29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86"/>
      <c r="R57" s="86"/>
      <c r="S57" s="2"/>
      <c r="T57" s="11"/>
      <c r="U57" s="6"/>
      <c r="V57" s="7"/>
      <c r="W57" s="7"/>
      <c r="X57" s="7"/>
      <c r="Y57" s="136"/>
      <c r="Z57" s="7"/>
      <c r="AA57" s="12"/>
      <c r="AB57" s="2"/>
      <c r="AC57" s="2"/>
      <c r="AD57" s="2"/>
    </row>
    <row r="58" spans="1:30" x14ac:dyDescent="0.3">
      <c r="A58" s="28"/>
      <c r="B58" s="28"/>
      <c r="C58" s="113" t="s">
        <v>1</v>
      </c>
      <c r="D58" s="114"/>
      <c r="E58" s="116">
        <f>IF($E18=0,"",$E57+6)</f>
        <v>42755</v>
      </c>
      <c r="F58" s="30"/>
      <c r="G58" s="54"/>
      <c r="H58" s="28"/>
      <c r="I58" s="28"/>
      <c r="J58" s="28"/>
      <c r="K58" s="28"/>
      <c r="L58" s="28"/>
      <c r="M58" s="28"/>
      <c r="N58" s="28"/>
      <c r="O58" s="28"/>
      <c r="P58" s="28"/>
      <c r="Q58" s="86"/>
      <c r="R58" s="86"/>
      <c r="T58" s="11"/>
      <c r="U58" s="7"/>
      <c r="V58" s="7"/>
      <c r="W58" s="7"/>
      <c r="X58" s="7"/>
      <c r="Y58" s="136"/>
      <c r="Z58" s="7"/>
      <c r="AA58" s="12"/>
    </row>
    <row r="59" spans="1:30" x14ac:dyDescent="0.3">
      <c r="A59" s="28"/>
      <c r="B59" s="28"/>
      <c r="C59" s="78" t="s">
        <v>13</v>
      </c>
      <c r="D59" s="78"/>
      <c r="E59" s="31" t="s">
        <v>14</v>
      </c>
      <c r="F59" s="31"/>
      <c r="G59" s="106" t="s">
        <v>15</v>
      </c>
      <c r="H59" s="106"/>
      <c r="I59" s="106" t="s">
        <v>16</v>
      </c>
      <c r="J59" s="106"/>
      <c r="K59" s="106" t="s">
        <v>17</v>
      </c>
      <c r="L59" s="106"/>
      <c r="M59" s="106" t="s">
        <v>18</v>
      </c>
      <c r="N59" s="106"/>
      <c r="O59" s="106" t="s">
        <v>19</v>
      </c>
      <c r="P59" s="106"/>
      <c r="Q59" s="32"/>
      <c r="R59" s="32"/>
      <c r="T59" s="11"/>
      <c r="U59" s="7"/>
      <c r="V59" s="7"/>
      <c r="W59" s="7"/>
      <c r="X59" s="7"/>
      <c r="Y59" s="136"/>
      <c r="Z59" s="7"/>
      <c r="AA59" s="12"/>
    </row>
    <row r="60" spans="1:30" ht="14.25" thickBot="1" x14ac:dyDescent="0.35">
      <c r="A60" s="28"/>
      <c r="B60" s="28"/>
      <c r="C60" s="112">
        <f>IF($E44=0,"",$E44+7)</f>
        <v>42749</v>
      </c>
      <c r="D60" s="111"/>
      <c r="E60" s="110">
        <f>IF($E44=0,"",$E44+8)</f>
        <v>42750</v>
      </c>
      <c r="F60" s="111"/>
      <c r="G60" s="110">
        <f>IF($E44=0,"",$E44+9)</f>
        <v>42751</v>
      </c>
      <c r="H60" s="111"/>
      <c r="I60" s="110">
        <f>IF($E44=0,"",$E44+10)</f>
        <v>42752</v>
      </c>
      <c r="J60" s="111"/>
      <c r="K60" s="110">
        <f>IF($E44=0,"",$E44+11)</f>
        <v>42753</v>
      </c>
      <c r="L60" s="111"/>
      <c r="M60" s="110">
        <f>IF($E44=0,"",$E44+12)</f>
        <v>42754</v>
      </c>
      <c r="N60" s="111"/>
      <c r="O60" s="110">
        <f>IF($E44=0,"",$E44+13)</f>
        <v>42755</v>
      </c>
      <c r="P60" s="111"/>
      <c r="Q60" s="87"/>
      <c r="R60" s="87"/>
      <c r="T60" s="11"/>
      <c r="U60" s="7"/>
      <c r="V60" s="7"/>
      <c r="W60" s="7"/>
      <c r="X60" s="7"/>
      <c r="Y60" s="136"/>
      <c r="Z60" s="7"/>
      <c r="AA60" s="12"/>
    </row>
    <row r="61" spans="1:30" x14ac:dyDescent="0.3">
      <c r="A61" s="154" t="s">
        <v>2</v>
      </c>
      <c r="B61" s="171"/>
      <c r="C61" s="70"/>
      <c r="D61" s="33" t="s">
        <v>3</v>
      </c>
      <c r="E61" s="70"/>
      <c r="F61" s="34" t="s">
        <v>3</v>
      </c>
      <c r="G61" s="190"/>
      <c r="H61" s="34" t="s">
        <v>3</v>
      </c>
      <c r="I61" s="70"/>
      <c r="J61" s="34" t="s">
        <v>3</v>
      </c>
      <c r="K61" s="70"/>
      <c r="L61" s="34" t="s">
        <v>3</v>
      </c>
      <c r="M61" s="70"/>
      <c r="N61" s="34" t="s">
        <v>3</v>
      </c>
      <c r="O61" s="70"/>
      <c r="P61" s="34" t="s">
        <v>3</v>
      </c>
      <c r="Q61" s="32"/>
      <c r="R61" s="32"/>
      <c r="T61" s="11"/>
      <c r="U61" s="7"/>
      <c r="V61" s="7"/>
      <c r="W61" s="7"/>
      <c r="X61" s="7"/>
      <c r="Y61" s="136"/>
      <c r="Z61" s="7"/>
      <c r="AA61" s="12"/>
    </row>
    <row r="62" spans="1:30" ht="14.25" thickBot="1" x14ac:dyDescent="0.35">
      <c r="A62" s="152" t="s">
        <v>4</v>
      </c>
      <c r="B62" s="164"/>
      <c r="C62" s="71"/>
      <c r="D62" s="36">
        <f>IF((OR(C62="",C61="")),0,IF((C62&lt;C61),((C62-C61)*24)+24,(C62-C61)*24))</f>
        <v>0</v>
      </c>
      <c r="E62" s="71"/>
      <c r="F62" s="37">
        <f>IF((OR(E62="",E61="")),0,IF((E62&lt;E61),((E62-E61)*24)+24,(E62-E61)*24))</f>
        <v>0</v>
      </c>
      <c r="G62" s="191"/>
      <c r="H62" s="37">
        <f>IF((OR(G62="",G61="")),0,IF((G62&lt;G61),((G62-G61)*24)+24,(G62-G61)*24))</f>
        <v>0</v>
      </c>
      <c r="I62" s="71"/>
      <c r="J62" s="37">
        <f>IF((OR(I62="",I61="")),0,IF((I62&lt;I61),((I62-I61)*24)+24,(I62-I61)*24))</f>
        <v>0</v>
      </c>
      <c r="K62" s="71"/>
      <c r="L62" s="37">
        <f>IF((OR(K62="",K61="")),0,IF((K62&lt;K61),((K62-K61)*24)+24,(K62-K61)*24))</f>
        <v>0</v>
      </c>
      <c r="M62" s="71"/>
      <c r="N62" s="37">
        <f>IF((OR(M62="",M61="")),0,IF((M62&lt;M61),((M62-M61)*24)+24,(M62-M61)*24))</f>
        <v>0</v>
      </c>
      <c r="O62" s="71"/>
      <c r="P62" s="37">
        <f>IF((OR(O62="",O61="")),0,IF((O62&lt;O61),((O62-O61)*24)+24,(O62-O61)*24))</f>
        <v>0</v>
      </c>
      <c r="Q62" s="87"/>
      <c r="R62" s="87"/>
      <c r="T62" s="13"/>
      <c r="U62" s="14"/>
      <c r="V62" s="7"/>
      <c r="W62" s="7"/>
      <c r="X62" s="7"/>
      <c r="Y62" s="137"/>
      <c r="Z62" s="7"/>
      <c r="AA62" s="12"/>
    </row>
    <row r="63" spans="1:30" ht="14.25" thickBot="1" x14ac:dyDescent="0.35">
      <c r="A63" s="38"/>
      <c r="B63" s="39"/>
      <c r="C63" s="40"/>
      <c r="D63" s="41"/>
      <c r="E63" s="55"/>
      <c r="F63" s="41"/>
      <c r="G63" s="55"/>
      <c r="H63" s="41"/>
      <c r="I63" s="55"/>
      <c r="J63" s="41"/>
      <c r="K63" s="55"/>
      <c r="L63" s="41"/>
      <c r="M63" s="55"/>
      <c r="N63" s="41"/>
      <c r="O63" s="55"/>
      <c r="P63" s="41"/>
      <c r="Q63" s="32"/>
      <c r="R63" s="32"/>
      <c r="T63" s="13"/>
      <c r="U63" s="14"/>
      <c r="V63" s="7"/>
      <c r="W63" s="7"/>
      <c r="X63" s="7"/>
      <c r="Y63" s="137"/>
      <c r="Z63" s="7"/>
      <c r="AA63" s="12"/>
    </row>
    <row r="64" spans="1:30" x14ac:dyDescent="0.3">
      <c r="A64" s="154" t="s">
        <v>2</v>
      </c>
      <c r="B64" s="155"/>
      <c r="C64" s="70"/>
      <c r="D64" s="33" t="s">
        <v>3</v>
      </c>
      <c r="E64" s="70"/>
      <c r="F64" s="34" t="s">
        <v>3</v>
      </c>
      <c r="G64" s="190"/>
      <c r="H64" s="34" t="s">
        <v>3</v>
      </c>
      <c r="I64" s="70"/>
      <c r="J64" s="34" t="s">
        <v>3</v>
      </c>
      <c r="K64" s="70"/>
      <c r="L64" s="34" t="s">
        <v>3</v>
      </c>
      <c r="M64" s="70"/>
      <c r="N64" s="34" t="s">
        <v>3</v>
      </c>
      <c r="O64" s="70"/>
      <c r="P64" s="34" t="s">
        <v>3</v>
      </c>
      <c r="Q64" s="56" t="s">
        <v>3</v>
      </c>
      <c r="R64" s="43" t="s">
        <v>39</v>
      </c>
      <c r="T64" s="13"/>
      <c r="U64" s="14"/>
      <c r="V64" s="7"/>
      <c r="W64" s="7"/>
      <c r="X64" s="7"/>
      <c r="Y64" s="136"/>
      <c r="Z64" s="7"/>
      <c r="AA64" s="12"/>
    </row>
    <row r="65" spans="1:30" ht="13.5" customHeight="1" thickBot="1" x14ac:dyDescent="0.35">
      <c r="A65" s="156" t="s">
        <v>4</v>
      </c>
      <c r="B65" s="157"/>
      <c r="C65" s="71"/>
      <c r="D65" s="36">
        <f>IF((OR(C65="",C64="")),0,IF((C65&lt;C64),((C65-C64)*24)+24,(C65-C64)*24))</f>
        <v>0</v>
      </c>
      <c r="E65" s="71"/>
      <c r="F65" s="37">
        <f>IF((OR(E65="",E64="")),0,IF((E65&lt;E64),((E65-E64)*24)+24,(E65-E64)*24))</f>
        <v>0</v>
      </c>
      <c r="G65" s="191"/>
      <c r="H65" s="37">
        <f>IF((OR(G65="",G64="")),0,IF((G65&lt;G64),((G65-G64)*24)+24,(G65-G64)*24))</f>
        <v>0</v>
      </c>
      <c r="I65" s="71"/>
      <c r="J65" s="37">
        <f>IF((OR(I65="",I64="")),0,IF((I65&lt;I64),((I65-I64)*24)+24,(I65-I64)*24))</f>
        <v>0</v>
      </c>
      <c r="K65" s="71"/>
      <c r="L65" s="37">
        <f>IF((OR(K65="",K64="")),0,IF((K65&lt;K64),((K65-K64)*24)+24,(K65-K64)*24))</f>
        <v>0</v>
      </c>
      <c r="M65" s="71"/>
      <c r="N65" s="37">
        <f>IF((OR(M65="",M64="")),0,IF((M65&lt;M64),((M65-M64)*24)+24,(M65-M64)*24))</f>
        <v>0</v>
      </c>
      <c r="O65" s="71"/>
      <c r="P65" s="37">
        <f>IF((OR(O65="",O64="")),0,IF((O65&lt;O64),((O65-O64)*24)+24,(O65-O64)*24))</f>
        <v>0</v>
      </c>
      <c r="Q65" s="56" t="s">
        <v>20</v>
      </c>
      <c r="R65" s="88" t="s">
        <v>40</v>
      </c>
      <c r="T65" s="13"/>
      <c r="U65" s="14"/>
      <c r="V65" s="7"/>
      <c r="W65" s="7"/>
      <c r="X65" s="7"/>
      <c r="Y65" s="7"/>
      <c r="Z65" s="7"/>
      <c r="AA65" s="12"/>
    </row>
    <row r="66" spans="1:30" ht="14.25" thickBot="1" x14ac:dyDescent="0.35">
      <c r="A66" s="169" t="s">
        <v>5</v>
      </c>
      <c r="B66" s="170"/>
      <c r="C66" s="57">
        <f>IF(OR(ISTEXT(D62)),"Error in C12 or C15",(D62+D65))</f>
        <v>0</v>
      </c>
      <c r="D66" s="58"/>
      <c r="E66" s="59">
        <f>IF(OR(ISTEXT(F62)),"Error in C12 or C15",(F62+F65))</f>
        <v>0</v>
      </c>
      <c r="F66" s="60"/>
      <c r="G66" s="59">
        <f>IF(OR(ISTEXT(H62)),"Error in C12 or C15",(H62+H65))</f>
        <v>0</v>
      </c>
      <c r="H66" s="60"/>
      <c r="I66" s="59">
        <f>IF(OR(ISTEXT(J62)),"Error in C12 or C15",(J62+J65))</f>
        <v>0</v>
      </c>
      <c r="J66" s="60"/>
      <c r="K66" s="59">
        <f>IF(OR(ISTEXT(L62)),"Error in C12 or C15",(L62+L65))</f>
        <v>0</v>
      </c>
      <c r="L66" s="60"/>
      <c r="M66" s="59">
        <f>IF(OR(ISTEXT(N62)),"Error in C12 or C15",(N62+N65))</f>
        <v>0</v>
      </c>
      <c r="N66" s="60"/>
      <c r="O66" s="59">
        <f>IF(OR(ISTEXT(P62)),"Error in C12 or C15",(P62+P65))</f>
        <v>0</v>
      </c>
      <c r="P66" s="60"/>
      <c r="Q66" s="46">
        <f>SUM(C66:P66)</f>
        <v>0</v>
      </c>
      <c r="R66" s="47">
        <v>5</v>
      </c>
      <c r="T66" s="11" t="s">
        <v>22</v>
      </c>
      <c r="U66" s="7" t="s">
        <v>23</v>
      </c>
      <c r="V66" s="7" t="s">
        <v>24</v>
      </c>
      <c r="W66" s="7" t="s">
        <v>25</v>
      </c>
      <c r="X66" s="7" t="s">
        <v>26</v>
      </c>
      <c r="Y66" s="7" t="s">
        <v>27</v>
      </c>
      <c r="Z66" s="7" t="s">
        <v>28</v>
      </c>
      <c r="AA66" s="12" t="s">
        <v>29</v>
      </c>
    </row>
    <row r="67" spans="1:30" x14ac:dyDescent="0.3">
      <c r="A67" s="158" t="s">
        <v>21</v>
      </c>
      <c r="B67" s="172"/>
      <c r="C67" s="72"/>
      <c r="D67" s="73"/>
      <c r="E67" s="72"/>
      <c r="F67" s="73"/>
      <c r="G67" s="72">
        <v>7.5</v>
      </c>
      <c r="H67" s="73" t="s">
        <v>66</v>
      </c>
      <c r="I67" s="72"/>
      <c r="J67" s="73"/>
      <c r="K67" s="72"/>
      <c r="L67" s="73"/>
      <c r="M67" s="72"/>
      <c r="N67" s="73"/>
      <c r="O67" s="72"/>
      <c r="P67" s="73"/>
      <c r="Q67" s="41">
        <f>C67+E67+G67+I67+K67+M67+O67</f>
        <v>7.5</v>
      </c>
      <c r="R67" s="82" t="s">
        <v>39</v>
      </c>
      <c r="T67" s="11">
        <f>(IF(D67="AL",C67,0))+(IF(F67="AL",E67))+(IF(H67="AL",G67,0))+(IF(J67="AL",I67,0))+(IF(L67="AL",K67,0))+(IF(N67="AL",M67,0))+(IF(P67="AL",O67,0))</f>
        <v>0</v>
      </c>
      <c r="U67" s="7">
        <f>(IF(D67="PH",C67,0))+(IF(F67="PH",E67))+(IF(H67="PH",G67,0))+(IF(J67="PH",I67,0))+(IF(L67="PH",K67,0))+(IF(N67="PH",M67,0))+(IF(P67="PH",O67,0))</f>
        <v>0</v>
      </c>
      <c r="V67" s="7">
        <f>(IF(D67="V",C67,0))+(IF(F67="V",E67))+(IF(H67="V",G67,0))+(IF(J67="V",I67,0))+(IF(L67="V",K67,0))+(IF(N67="V",M67,0))+(IF(P67="V",O67,0))</f>
        <v>0</v>
      </c>
      <c r="W67" s="7">
        <f>(IF(D67="S",C67,0))+(IF(F67="S",E67))+(IF(H67="S",G67,0))+(IF(J67="S",I67,0))+(IF(L67="S",K67,0))+(IF(N67="S",M67,0))+(IF(P67="S",O67,0))</f>
        <v>0</v>
      </c>
      <c r="X67" s="7">
        <f>(IF(D67="SL",C67,0))+(IF(F67="SL",E67))+(IF(H67="SL",G67,0))+(IF(J67="SL",I67,0))+(IF(L67="SL",K67,0))+(IF(N67="SL",M67,0))+(IF(P67="SL",O67,0))</f>
        <v>0</v>
      </c>
      <c r="Y67" s="7">
        <f>(IF(D67="C",C67,0))+(IF(F67="C",E67))+(IF(H67="C",G67,0))+(IF(J67="C",I67,0))+(IF(L67="C",K67,0))+(IF(N67="C",M67,0))+(IF(P67="C",O67,0))</f>
        <v>0</v>
      </c>
      <c r="Z67" s="7">
        <f>(IF(D67="PB",C67,0))+(IF(F67="PB",E67))+(IF(H67="PB",G67,0))+(IF(J67="PB",I67,0))+(IF(L67="PB",K67,0))+(IF(N67="PB",M67,0))+(IF(P67="PB",O67,0))</f>
        <v>0</v>
      </c>
      <c r="AA67" s="12">
        <f>(IF(D67="O",C67,0))+(IF(F67="O",E67))+(IF(H67="O",G67,0))+(IF(J67="O",I67,0))+(IF(L67="O",K67,0))+(IF(N67="O",M67,0))+(IF(P67="O",O67,0))</f>
        <v>0</v>
      </c>
    </row>
    <row r="68" spans="1:30" ht="14.25" thickBot="1" x14ac:dyDescent="0.35">
      <c r="A68" s="158" t="s">
        <v>21</v>
      </c>
      <c r="B68" s="172"/>
      <c r="C68" s="74"/>
      <c r="D68" s="75"/>
      <c r="E68" s="74"/>
      <c r="F68" s="75"/>
      <c r="G68" s="74"/>
      <c r="H68" s="75"/>
      <c r="I68" s="74"/>
      <c r="J68" s="75"/>
      <c r="K68" s="74"/>
      <c r="L68" s="75"/>
      <c r="M68" s="74"/>
      <c r="N68" s="75"/>
      <c r="O68" s="74"/>
      <c r="P68" s="75"/>
      <c r="Q68" s="41">
        <f>C68+E68+G68+I68+K68+M68+O68</f>
        <v>0</v>
      </c>
      <c r="R68" s="82" t="s">
        <v>40</v>
      </c>
      <c r="T68" s="11">
        <f>(IF(D68="AL",C68,0))+(IF(F68="AL",E68))+(IF(H68="AL",G68,0))+(IF(J68="AL",I68,0))+(IF(L68="AL",K68,0))+(IF(N68="AL",M68,0))+(IF(P68="AL",O68,0))</f>
        <v>0</v>
      </c>
      <c r="U68" s="7">
        <f>(IF(D68="PH",C68,0))+(IF(F68="PH",E68))+(IF(H68="PH",G68,0))+(IF(J68="PH",I68,0))+(IF(L68="PH",K68,0))+(IF(N68="PH",M68,0))+(IF(P68="PH",O68,0))</f>
        <v>0</v>
      </c>
      <c r="V68" s="7">
        <f>(IF(D68="V",C68,0))+(IF(F68="V",E68))+(IF(H68="V",G68,0))+(IF(J68="V",I68,0))+(IF(L68="V",K68,0))+(IF(N68="V",M68,0))+(IF(P68="V",O68,0))</f>
        <v>0</v>
      </c>
      <c r="W68" s="7">
        <f>(IF(D68="S",C68,0))+(IF(F68="S",E68))+(IF(H68="S",G68,0))+(IF(J68="S",I68,0))+(IF(L68="S",K68,0))+(IF(N68="S",M68,0))+(IF(P68="S",O68,0))</f>
        <v>0</v>
      </c>
      <c r="X68" s="7">
        <f>(IF(D68="SL",C68,0))+(IF(F68="SL",E68))+(IF(H68="SL",G68,0))+(IF(J68="SL",I68,0))+(IF(L68="SL",K68,0))+(IF(N68="SL",M68,0))+(IF(P68="SL",O68,0))</f>
        <v>0</v>
      </c>
      <c r="Y68" s="7">
        <f>(IF(D68="C",C68,0))+(IF(F68="C",E68))+(IF(H68="C",G68,0))+(IF(J68="C",I68,0))+(IF(L68="C",K68,0))+(IF(N68="C",M68,0))+(IF(P68="C",O68,0))</f>
        <v>0</v>
      </c>
      <c r="Z68" s="7">
        <f>(IF(D68="PB",C68,0))+(IF(F68="PB",E68))+(IF(H68="PB",G68,0))+(IF(J68="PB",I68,0))+(IF(L68="PB",K68,0))+(IF(N68="PB",M68,0))+(IF(P68="PB",O68,0))</f>
        <v>0</v>
      </c>
      <c r="AA68" s="12">
        <f>(IF(D68="O",C68,0))+(IF(F68="O",E68))+(IF(H68="O",G68,0))+(IF(J68="O",I68,0))+(IF(L68="O",K68,0))+(IF(N68="O",M68,0))+(IF(P68="O",O68,0))</f>
        <v>0</v>
      </c>
    </row>
    <row r="69" spans="1:30" ht="14.25" thickBot="1" x14ac:dyDescent="0.35">
      <c r="A69" s="48"/>
      <c r="B69" s="48"/>
      <c r="C69" s="48"/>
      <c r="D69" s="48"/>
      <c r="E69" s="48"/>
      <c r="F69" s="48"/>
      <c r="G69" s="49"/>
      <c r="H69" s="48"/>
      <c r="I69" s="48"/>
      <c r="J69" s="48"/>
      <c r="K69" s="48"/>
      <c r="L69" s="48"/>
      <c r="M69" s="50"/>
      <c r="N69" s="51"/>
      <c r="O69" s="52" t="s">
        <v>42</v>
      </c>
      <c r="P69" s="53"/>
      <c r="Q69" s="83">
        <f>Q66+Q67+Q68</f>
        <v>7.5</v>
      </c>
      <c r="R69" s="84"/>
      <c r="S69" s="1"/>
      <c r="T69" s="11"/>
      <c r="U69" s="7"/>
      <c r="V69" s="7"/>
      <c r="W69" s="7"/>
      <c r="X69" s="7"/>
      <c r="Y69" s="7"/>
      <c r="Z69" s="7"/>
      <c r="AA69" s="12"/>
    </row>
    <row r="70" spans="1:30" x14ac:dyDescent="0.3">
      <c r="A70" s="28"/>
      <c r="B70" s="28"/>
      <c r="C70" s="113" t="s">
        <v>0</v>
      </c>
      <c r="D70" s="114"/>
      <c r="E70" s="115">
        <v>42756</v>
      </c>
      <c r="F70" s="29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86"/>
      <c r="R70" s="86"/>
      <c r="T70" s="11"/>
      <c r="U70" s="7"/>
      <c r="V70" s="7"/>
      <c r="W70" s="7"/>
      <c r="X70" s="7"/>
      <c r="Y70" s="7"/>
      <c r="Z70" s="7"/>
      <c r="AA70" s="12"/>
      <c r="AB70" s="133"/>
      <c r="AC70" s="133"/>
      <c r="AD70" s="134"/>
    </row>
    <row r="71" spans="1:30" x14ac:dyDescent="0.3">
      <c r="A71" s="28"/>
      <c r="B71" s="28"/>
      <c r="C71" s="113" t="s">
        <v>1</v>
      </c>
      <c r="D71" s="114"/>
      <c r="E71" s="116">
        <f>IF($E$70=0,"",$E$70+6)</f>
        <v>42762</v>
      </c>
      <c r="F71" s="30"/>
      <c r="G71" s="28" t="s">
        <v>48</v>
      </c>
      <c r="H71" s="28"/>
      <c r="I71" s="28"/>
      <c r="J71" s="28"/>
      <c r="K71" s="28"/>
      <c r="L71" s="28"/>
      <c r="M71" s="28"/>
      <c r="N71" s="28"/>
      <c r="O71" s="28"/>
      <c r="P71" s="28"/>
      <c r="Q71" s="86"/>
      <c r="R71" s="86"/>
      <c r="T71" s="139"/>
      <c r="AA71" s="140"/>
      <c r="AB71" s="3"/>
      <c r="AC71" s="3"/>
      <c r="AD71" s="3"/>
    </row>
    <row r="72" spans="1:30" x14ac:dyDescent="0.3">
      <c r="A72" s="28"/>
      <c r="B72" s="28"/>
      <c r="C72" s="78" t="s">
        <v>13</v>
      </c>
      <c r="D72" s="78"/>
      <c r="E72" s="31" t="s">
        <v>14</v>
      </c>
      <c r="F72" s="31"/>
      <c r="G72" s="106" t="s">
        <v>15</v>
      </c>
      <c r="H72" s="106"/>
      <c r="I72" s="106" t="s">
        <v>16</v>
      </c>
      <c r="J72" s="106"/>
      <c r="K72" s="106" t="s">
        <v>17</v>
      </c>
      <c r="L72" s="106"/>
      <c r="M72" s="106" t="s">
        <v>18</v>
      </c>
      <c r="N72" s="106"/>
      <c r="O72" s="106" t="s">
        <v>19</v>
      </c>
      <c r="P72" s="106"/>
      <c r="Q72" s="32"/>
      <c r="R72" s="32"/>
      <c r="T72" s="11"/>
      <c r="U72" s="7"/>
      <c r="V72" s="7"/>
      <c r="W72" s="7"/>
      <c r="X72" s="7"/>
      <c r="Y72" s="7"/>
      <c r="Z72" s="7"/>
      <c r="AA72" s="12"/>
    </row>
    <row r="73" spans="1:30" ht="14.25" thickBot="1" x14ac:dyDescent="0.35">
      <c r="A73" s="28"/>
      <c r="B73" s="28"/>
      <c r="C73" s="110">
        <f>IF($E$70=0,"",$E$70)</f>
        <v>42756</v>
      </c>
      <c r="D73" s="111"/>
      <c r="E73" s="110">
        <f>IF($E$70=0,"",$E$70+1)</f>
        <v>42757</v>
      </c>
      <c r="F73" s="111"/>
      <c r="G73" s="110">
        <f>IF($E$70=0,"",$E$70+2)</f>
        <v>42758</v>
      </c>
      <c r="H73" s="111"/>
      <c r="I73" s="110">
        <f>IF($E$70=0,"",$E$70+3)</f>
        <v>42759</v>
      </c>
      <c r="J73" s="111"/>
      <c r="K73" s="110">
        <f>IF($E$70=0,"",$E$70+4)</f>
        <v>42760</v>
      </c>
      <c r="L73" s="111"/>
      <c r="M73" s="110">
        <f>IF($E$70=0,"",$E$70+5)</f>
        <v>42761</v>
      </c>
      <c r="N73" s="111"/>
      <c r="O73" s="110">
        <f>IF($E$70=0,"",$E$70+6)</f>
        <v>42762</v>
      </c>
      <c r="P73" s="111"/>
      <c r="Q73" s="87"/>
      <c r="R73" s="87"/>
      <c r="T73" s="11"/>
      <c r="U73" s="5"/>
      <c r="V73" s="5"/>
      <c r="W73" s="5"/>
      <c r="X73" s="5"/>
      <c r="Y73" s="5"/>
      <c r="Z73" s="5"/>
      <c r="AA73" s="12"/>
    </row>
    <row r="74" spans="1:30" x14ac:dyDescent="0.3">
      <c r="A74" s="154" t="s">
        <v>2</v>
      </c>
      <c r="B74" s="155"/>
      <c r="C74" s="70"/>
      <c r="D74" s="33" t="s">
        <v>3</v>
      </c>
      <c r="E74" s="70"/>
      <c r="F74" s="34" t="s">
        <v>3</v>
      </c>
      <c r="G74" s="70"/>
      <c r="H74" s="34" t="s">
        <v>3</v>
      </c>
      <c r="I74" s="70"/>
      <c r="J74" s="34" t="s">
        <v>3</v>
      </c>
      <c r="K74" s="70"/>
      <c r="L74" s="34" t="s">
        <v>3</v>
      </c>
      <c r="M74" s="70"/>
      <c r="N74" s="34" t="s">
        <v>3</v>
      </c>
      <c r="O74" s="70"/>
      <c r="P74" s="34" t="s">
        <v>3</v>
      </c>
      <c r="Q74" s="32"/>
      <c r="R74" s="32"/>
      <c r="T74" s="11"/>
      <c r="U74" s="5"/>
      <c r="V74" s="5"/>
      <c r="W74" s="5"/>
      <c r="X74" s="5"/>
      <c r="Y74" s="5"/>
      <c r="Z74" s="5"/>
      <c r="AA74" s="12"/>
    </row>
    <row r="75" spans="1:30" ht="14.25" thickBot="1" x14ac:dyDescent="0.35">
      <c r="A75" s="152" t="s">
        <v>4</v>
      </c>
      <c r="B75" s="153"/>
      <c r="C75" s="71"/>
      <c r="D75" s="36">
        <f>IF((OR(C75="",C74="")),0,IF((C75&lt;C74),((C75-C74)*24)+24,(C75-C74)*24))</f>
        <v>0</v>
      </c>
      <c r="E75" s="71"/>
      <c r="F75" s="37">
        <f>IF((OR(E75="",E74="")),0,IF((E75&lt;E74),((E75-E74)*24)+24,(E75-E74)*24))</f>
        <v>0</v>
      </c>
      <c r="G75" s="71"/>
      <c r="H75" s="37">
        <f>IF((OR(G75="",G74="")),0,IF((G75&lt;G74),((G75-G74)*24)+24,(G75-G74)*24))</f>
        <v>0</v>
      </c>
      <c r="I75" s="71"/>
      <c r="J75" s="37">
        <f>IF((OR(I75="",I74="")),0,IF((I75&lt;I74),((I75-I74)*24)+24,(I75-I74)*24))</f>
        <v>0</v>
      </c>
      <c r="K75" s="71"/>
      <c r="L75" s="37">
        <f>IF((OR(K75="",K74="")),0,IF((K75&lt;K74),((K75-K74)*24)+24,(K75-K74)*24))</f>
        <v>0</v>
      </c>
      <c r="M75" s="71"/>
      <c r="N75" s="37">
        <f>IF((OR(M75="",M74="")),0,IF((M75&lt;M74),((M75-M74)*24)+24,(M75-M74)*24))</f>
        <v>0</v>
      </c>
      <c r="O75" s="71"/>
      <c r="P75" s="37">
        <f>IF((OR(O75="",O74="")),0,IF((O75&lt;O74),((O75-O74)*24)+24,(O75-O74)*24))</f>
        <v>0</v>
      </c>
      <c r="Q75" s="87"/>
      <c r="R75" s="87"/>
      <c r="T75" s="11"/>
      <c r="U75" s="5"/>
      <c r="V75" s="5"/>
      <c r="W75" s="5"/>
      <c r="X75" s="5"/>
      <c r="Y75" s="5"/>
      <c r="Z75" s="5"/>
      <c r="AA75" s="12"/>
    </row>
    <row r="76" spans="1:30" ht="14.25" thickBot="1" x14ac:dyDescent="0.35">
      <c r="A76" s="38"/>
      <c r="B76" s="39"/>
      <c r="C76" s="40"/>
      <c r="D76" s="41"/>
      <c r="E76" s="55"/>
      <c r="F76" s="41"/>
      <c r="G76" s="55"/>
      <c r="H76" s="41"/>
      <c r="I76" s="55"/>
      <c r="J76" s="41"/>
      <c r="K76" s="55"/>
      <c r="L76" s="41"/>
      <c r="M76" s="55"/>
      <c r="N76" s="41"/>
      <c r="O76" s="55"/>
      <c r="P76" s="41"/>
      <c r="Q76" s="32"/>
      <c r="R76" s="32"/>
      <c r="T76" s="11"/>
      <c r="U76" s="5"/>
      <c r="V76" s="5"/>
      <c r="W76" s="5"/>
      <c r="X76" s="5"/>
      <c r="Y76" s="5"/>
      <c r="Z76" s="5"/>
      <c r="AA76" s="12"/>
    </row>
    <row r="77" spans="1:30" x14ac:dyDescent="0.3">
      <c r="A77" s="154" t="s">
        <v>2</v>
      </c>
      <c r="B77" s="155"/>
      <c r="C77" s="70"/>
      <c r="D77" s="33" t="s">
        <v>3</v>
      </c>
      <c r="E77" s="70"/>
      <c r="F77" s="34" t="s">
        <v>3</v>
      </c>
      <c r="G77" s="70"/>
      <c r="H77" s="34" t="s">
        <v>3</v>
      </c>
      <c r="I77" s="70"/>
      <c r="J77" s="34" t="s">
        <v>3</v>
      </c>
      <c r="K77" s="70"/>
      <c r="L77" s="34" t="s">
        <v>3</v>
      </c>
      <c r="M77" s="70"/>
      <c r="N77" s="34" t="s">
        <v>3</v>
      </c>
      <c r="O77" s="70"/>
      <c r="P77" s="34" t="s">
        <v>3</v>
      </c>
      <c r="Q77" s="42" t="s">
        <v>3</v>
      </c>
      <c r="R77" s="43" t="s">
        <v>39</v>
      </c>
      <c r="T77" s="11"/>
      <c r="U77" s="5"/>
      <c r="V77" s="5"/>
      <c r="W77" s="5"/>
      <c r="X77" s="5"/>
      <c r="Y77" s="5"/>
      <c r="Z77" s="5"/>
      <c r="AA77" s="12"/>
    </row>
    <row r="78" spans="1:30" ht="13.5" customHeight="1" thickBot="1" x14ac:dyDescent="0.35">
      <c r="A78" s="156" t="s">
        <v>4</v>
      </c>
      <c r="B78" s="157"/>
      <c r="C78" s="71"/>
      <c r="D78" s="36">
        <f>IF((OR(C78="",C77="")),0,IF((C78&lt;C77),((C78-C77)*24)+24,(C78-C77)*24))</f>
        <v>0</v>
      </c>
      <c r="E78" s="71"/>
      <c r="F78" s="37">
        <f>IF((OR(E78="",E77="")),0,IF((E78&lt;E77),((E78-E77)*24)+24,(E78-E77)*24))</f>
        <v>0</v>
      </c>
      <c r="G78" s="71"/>
      <c r="H78" s="37">
        <f>IF((OR(G78="",G77="")),0,IF((G78&lt;G77),((G78-G77)*24)+24,(G78-G77)*24))</f>
        <v>0</v>
      </c>
      <c r="I78" s="71"/>
      <c r="J78" s="37">
        <f>IF((OR(I78="",I77="")),0,IF((I78&lt;I77),((I78-I77)*24)+24,(I78-I77)*24))</f>
        <v>0</v>
      </c>
      <c r="K78" s="71"/>
      <c r="L78" s="37">
        <f>IF((OR(K78="",K77="")),0,IF((K78&lt;K77),((K78-K77)*24)+24,(K78-K77)*24))</f>
        <v>0</v>
      </c>
      <c r="M78" s="71"/>
      <c r="N78" s="37">
        <f>IF((OR(M78="",M77="")),0,IF((M78&lt;M77),((M78-M77)*24)+24,(M78-M77)*24))</f>
        <v>0</v>
      </c>
      <c r="O78" s="71"/>
      <c r="P78" s="37">
        <f>IF((OR(O78="",O77="")),0,IF((O78&lt;O77),((O78-O77)*24)+24,(O78-O77)*24))</f>
        <v>0</v>
      </c>
      <c r="Q78" s="42" t="s">
        <v>20</v>
      </c>
      <c r="R78" s="88" t="s">
        <v>40</v>
      </c>
      <c r="T78" s="11"/>
      <c r="U78" s="5"/>
      <c r="V78" s="5"/>
      <c r="W78" s="5"/>
      <c r="X78" s="5"/>
      <c r="Y78" s="5"/>
      <c r="Z78" s="5"/>
      <c r="AA78" s="12"/>
    </row>
    <row r="79" spans="1:30" ht="14.25" thickBot="1" x14ac:dyDescent="0.35">
      <c r="A79" s="169" t="s">
        <v>41</v>
      </c>
      <c r="B79" s="170"/>
      <c r="C79" s="44">
        <f>IF(OR(ISTEXT(D75)),"Error in C12 or C15",(D75+D78))</f>
        <v>0</v>
      </c>
      <c r="D79" s="45"/>
      <c r="E79" s="44">
        <f>IF(OR(ISTEXT(F75)),"Error in C12 or C15",(F75+F78))</f>
        <v>0</v>
      </c>
      <c r="F79" s="45"/>
      <c r="G79" s="44">
        <f>IF(OR(ISTEXT(H75)),"Error in C12 or C15",(H75+H78))</f>
        <v>0</v>
      </c>
      <c r="H79" s="45"/>
      <c r="I79" s="44">
        <f>IF(OR(ISTEXT(J75)),"Error in C12 or C15",(J75+J78))</f>
        <v>0</v>
      </c>
      <c r="J79" s="45"/>
      <c r="K79" s="44">
        <f>IF(OR(ISTEXT(L75)),"Error in C12 or C15",(L75+L78))</f>
        <v>0</v>
      </c>
      <c r="L79" s="45"/>
      <c r="M79" s="44">
        <f>IF(OR(ISTEXT(N75)),"Error in C12 or C15",(N75+N78))</f>
        <v>0</v>
      </c>
      <c r="N79" s="45"/>
      <c r="O79" s="44">
        <f>IF(OR(ISTEXT(P75)),"Error in C12 or C15",(P75+P78))</f>
        <v>0</v>
      </c>
      <c r="P79" s="45"/>
      <c r="Q79" s="46">
        <f>SUM(C79:P79)</f>
        <v>0</v>
      </c>
      <c r="R79" s="47"/>
      <c r="T79" s="11" t="s">
        <v>22</v>
      </c>
      <c r="U79" s="7" t="s">
        <v>23</v>
      </c>
      <c r="V79" s="7" t="s">
        <v>24</v>
      </c>
      <c r="W79" s="7" t="s">
        <v>25</v>
      </c>
      <c r="X79" s="7" t="s">
        <v>26</v>
      </c>
      <c r="Y79" s="7" t="s">
        <v>27</v>
      </c>
      <c r="Z79" s="7" t="s">
        <v>28</v>
      </c>
      <c r="AA79" s="12" t="s">
        <v>29</v>
      </c>
    </row>
    <row r="80" spans="1:30" x14ac:dyDescent="0.3">
      <c r="A80" s="158" t="s">
        <v>21</v>
      </c>
      <c r="B80" s="159"/>
      <c r="C80" s="72"/>
      <c r="D80" s="73"/>
      <c r="E80" s="72"/>
      <c r="F80" s="73"/>
      <c r="G80" s="72"/>
      <c r="H80" s="73"/>
      <c r="I80" s="72"/>
      <c r="J80" s="73"/>
      <c r="K80" s="72"/>
      <c r="L80" s="73"/>
      <c r="M80" s="72"/>
      <c r="N80" s="73"/>
      <c r="O80" s="72"/>
      <c r="P80" s="73"/>
      <c r="Q80" s="41">
        <f>C80+E80+G80+I80+K80+M80+O80</f>
        <v>0</v>
      </c>
      <c r="R80" s="82" t="s">
        <v>39</v>
      </c>
      <c r="T80" s="11">
        <f>(IF(D80="AL",C80,0))+(IF(F80="AL",E80))+(IF(H80="AL",G80,0))+(IF(J80="AL",I80,0))+(IF(L80="AL",K80,0))+(IF(N80="AL",M80,0))+(IF(P80="AL",O80,0))</f>
        <v>0</v>
      </c>
      <c r="U80" s="7">
        <f>(IF(D80="PH",C80,0))+(IF(F80="PH",E80))+(IF(H80="PH",G80,0))+(IF(J80="PH",I80,0))+(IF(L80="PH",K80,0))+(IF(N80="PH",M80,0))+(IF(P80="PH",O80,0))</f>
        <v>0</v>
      </c>
      <c r="V80" s="7">
        <f>(IF(D80="V",C80,0))+(IF(F80="V",E80))+(IF(H80="V",G80,0))+(IF(J80="V",I80,0))+(IF(L80="V",K80,0))+(IF(N80="V",M80,0))+(IF(P80="V",O80,0))</f>
        <v>0</v>
      </c>
      <c r="W80" s="7">
        <f>(IF(D80="S",C80,0))+(IF(F80="S",E80))+(IF(H80="S",G80,0))+(IF(J80="S",I80,0))+(IF(L80="S",K80,0))+(IF(N80="S",M80,0))+(IF(P80="S",O80,0))</f>
        <v>0</v>
      </c>
      <c r="X80" s="7">
        <f>(IF(D80="SL",C80,0))+(IF(F80="SL",E80))+(IF(H80="SL",G80,0))+(IF(J80="SL",I80,0))+(IF(L80="SL",K80,0))+(IF(N80="SL",M80,0))+(IF(P80="SL",O80,0))</f>
        <v>0</v>
      </c>
      <c r="Y80" s="7">
        <f>(IF(D80="C",C80,0))+(IF(F80="C",E80))+(IF(H80="C",G80,0))+(IF(J80="C",I80,0))+(IF(L80="C",K80,0))+(IF(N80="C",M80,0))+(IF(P80="C",O80,0))</f>
        <v>0</v>
      </c>
      <c r="Z80" s="7">
        <f>(IF(D80="PB",C80,0))+(IF(F80="PB",E80))+(IF(H80="PB",G80,0))+(IF(J80="PB",I80,0))+(IF(L80="PB",K80,0))+(IF(N80="PB",M80,0))+(IF(P80="PB",O80,0))</f>
        <v>0</v>
      </c>
      <c r="AA80" s="12">
        <f>(IF(D80="O",C80,0))+(IF(F80="O",E80))+(IF(H80="O",G80,0))+(IF(J80="O",I80,0))+(IF(L80="O",K80,0))+(IF(N80="O",M80,0))+(IF(P80="O",O80,0))</f>
        <v>0</v>
      </c>
    </row>
    <row r="81" spans="1:30" ht="14.25" thickBot="1" x14ac:dyDescent="0.35">
      <c r="A81" s="158" t="s">
        <v>21</v>
      </c>
      <c r="B81" s="159"/>
      <c r="C81" s="74"/>
      <c r="D81" s="75"/>
      <c r="E81" s="74"/>
      <c r="F81" s="75"/>
      <c r="G81" s="74"/>
      <c r="H81" s="75"/>
      <c r="I81" s="74"/>
      <c r="J81" s="75"/>
      <c r="K81" s="74"/>
      <c r="L81" s="75"/>
      <c r="M81" s="74"/>
      <c r="N81" s="75"/>
      <c r="O81" s="74"/>
      <c r="P81" s="75"/>
      <c r="Q81" s="41">
        <f>C81+E81+G81+I81+K81+M81+O81</f>
        <v>0</v>
      </c>
      <c r="R81" s="82" t="s">
        <v>40</v>
      </c>
      <c r="T81" s="11">
        <f>(IF(D81="AL",C81,0))+(IF(F81="AL",E81))+(IF(H81="AL",G81,0))+(IF(J81="AL",I81,0))+(IF(L81="AL",K81,0))+(IF(N81="AL",M81,0))+(IF(P81="AL",O81,0))</f>
        <v>0</v>
      </c>
      <c r="U81" s="7">
        <f>(IF(D81="PH",C81,0))+(IF(F81="PH",E81))+(IF(H81="PH",G81,0))+(IF(J81="PH",I81,0))+(IF(L81="PH",K81,0))+(IF(N81="PH",M81,0))+(IF(P81="PH",O81,0))</f>
        <v>0</v>
      </c>
      <c r="V81" s="7">
        <f>(IF(D81="V",C81,0))+(IF(F81="V",E81))+(IF(H81="V",G81,0))+(IF(J81="V",I81,0))+(IF(L81="V",K81,0))+(IF(N81="V",M81,0))+(IF(P81="V",O81,0))</f>
        <v>0</v>
      </c>
      <c r="W81" s="7">
        <f>(IF(D81="S",C81,0))+(IF(F81="S",E81))+(IF(H81="S",G81,0))+(IF(J81="S",I81,0))+(IF(L81="S",K81,0))+(IF(N81="S",M81,0))+(IF(P81="S",O81,0))</f>
        <v>0</v>
      </c>
      <c r="X81" s="7">
        <f>(IF(D81="SL",C81,0))+(IF(F81="SL",E81))+(IF(H81="SL",G81,0))+(IF(J81="SL",I81,0))+(IF(L81="SL",K81,0))+(IF(N81="SL",M81,0))+(IF(P81="SL",O81,0))</f>
        <v>0</v>
      </c>
      <c r="Y81" s="7">
        <f>(IF(D81="C",C81,0))+(IF(F81="C",E81))+(IF(H81="C",G81,0))+(IF(J81="C",I81,0))+(IF(L81="C",K81,0))+(IF(N81="C",M81,0))+(IF(P81="C",O81,0))</f>
        <v>0</v>
      </c>
      <c r="Z81" s="7">
        <f>(IF(D81="PB",C81,0))+(IF(F81="PB",E81))+(IF(H81="PB",G81,0))+(IF(J81="PB",I81,0))+(IF(L81="PB",K81,0))+(IF(N81="PB",M81,0))+(IF(P81="PB",O81,0))</f>
        <v>0</v>
      </c>
      <c r="AA81" s="12">
        <f>(IF(D81="O",C81,0))+(IF(F81="O",E81))+(IF(H81="O",G81,0))+(IF(J81="O",I81,0))+(IF(L81="O",K81,0))+(IF(N81="O",M81,0))+(IF(P81="O",O81,0))</f>
        <v>0</v>
      </c>
    </row>
    <row r="82" spans="1:30" ht="14.25" thickBot="1" x14ac:dyDescent="0.35">
      <c r="A82" s="48"/>
      <c r="B82" s="48"/>
      <c r="C82" s="48"/>
      <c r="D82" s="48"/>
      <c r="E82" s="48"/>
      <c r="F82" s="48"/>
      <c r="G82" s="49"/>
      <c r="H82" s="48"/>
      <c r="I82" s="48"/>
      <c r="J82" s="48"/>
      <c r="K82" s="48"/>
      <c r="L82" s="48"/>
      <c r="M82" s="50"/>
      <c r="N82" s="51"/>
      <c r="O82" s="52" t="s">
        <v>42</v>
      </c>
      <c r="P82" s="53"/>
      <c r="Q82" s="83">
        <f>Q79+Q80+Q81</f>
        <v>0</v>
      </c>
      <c r="R82" s="84"/>
      <c r="S82" s="1"/>
      <c r="T82" s="11"/>
      <c r="U82" s="5"/>
      <c r="V82" s="5"/>
      <c r="W82" s="5"/>
      <c r="X82" s="5"/>
      <c r="Y82" s="5"/>
      <c r="Z82" s="5"/>
      <c r="AA82" s="12"/>
    </row>
    <row r="83" spans="1:30" s="3" customFormat="1" ht="14.25" thickBot="1" x14ac:dyDescent="0.35">
      <c r="A83" s="48"/>
      <c r="B83" s="48"/>
      <c r="C83" s="48"/>
      <c r="D83" s="48"/>
      <c r="E83" s="48"/>
      <c r="F83" s="48"/>
      <c r="G83" s="49"/>
      <c r="H83" s="48"/>
      <c r="I83" s="48"/>
      <c r="J83" s="48"/>
      <c r="K83" s="48"/>
      <c r="L83" s="48"/>
      <c r="M83" s="127"/>
      <c r="N83" s="127"/>
      <c r="O83" s="128"/>
      <c r="P83" s="129"/>
      <c r="Q83" s="130"/>
      <c r="R83" s="131"/>
      <c r="S83" s="132"/>
      <c r="T83" s="139"/>
      <c r="U83" s="4"/>
      <c r="V83" s="4"/>
      <c r="W83" s="4"/>
      <c r="X83" s="4"/>
      <c r="Y83" s="4"/>
      <c r="Z83" s="4"/>
      <c r="AA83" s="140"/>
      <c r="AB83" s="2"/>
      <c r="AC83" s="2"/>
      <c r="AD83" s="2"/>
    </row>
    <row r="84" spans="1:30" s="3" customFormat="1" x14ac:dyDescent="0.3">
      <c r="A84" s="26"/>
      <c r="B84" s="65"/>
      <c r="C84" s="175" t="s">
        <v>7</v>
      </c>
      <c r="D84" s="176"/>
      <c r="E84" s="176"/>
      <c r="F84" s="100"/>
      <c r="G84" s="100"/>
      <c r="H84" s="100"/>
      <c r="I84" s="176" t="s">
        <v>8</v>
      </c>
      <c r="J84" s="176"/>
      <c r="K84" s="101" t="s">
        <v>30</v>
      </c>
      <c r="L84" s="100"/>
      <c r="M84" s="101" t="s">
        <v>52</v>
      </c>
      <c r="N84" s="101"/>
      <c r="O84" s="102" t="s">
        <v>51</v>
      </c>
      <c r="P84" s="26"/>
      <c r="Q84" s="85"/>
      <c r="R84" s="89"/>
      <c r="S84" s="2"/>
      <c r="T84" s="139"/>
      <c r="U84" s="4"/>
      <c r="V84" s="4"/>
      <c r="W84" s="4"/>
      <c r="X84" s="4"/>
      <c r="Y84" s="4"/>
      <c r="Z84" s="4"/>
      <c r="AA84" s="140"/>
      <c r="AB84" s="2"/>
      <c r="AC84" s="2"/>
      <c r="AD84" s="2"/>
    </row>
    <row r="85" spans="1:30" x14ac:dyDescent="0.3">
      <c r="A85" s="26"/>
      <c r="B85" s="65"/>
      <c r="C85" s="103"/>
      <c r="D85" s="65"/>
      <c r="E85" s="66" t="s">
        <v>34</v>
      </c>
      <c r="F85" s="99">
        <f>'Nov-Dec'!F62</f>
        <v>0</v>
      </c>
      <c r="G85" s="65"/>
      <c r="H85" s="65"/>
      <c r="I85" s="65"/>
      <c r="J85" s="66" t="s">
        <v>9</v>
      </c>
      <c r="K85" s="65">
        <f>T85</f>
        <v>0</v>
      </c>
      <c r="L85" s="65"/>
      <c r="M85" s="67">
        <f>K85/7.5</f>
        <v>0</v>
      </c>
      <c r="N85" s="65"/>
      <c r="O85" s="104">
        <f>K85/7</f>
        <v>0</v>
      </c>
      <c r="P85" s="26"/>
      <c r="Q85" s="85"/>
      <c r="R85" s="85"/>
      <c r="T85" s="15">
        <f>SUM(T15,T16,T28,T29,T41,T42,T54,T55,T67,T68,T80,T81)</f>
        <v>0</v>
      </c>
      <c r="U85" s="15">
        <f t="shared" ref="U85:AA85" si="1">SUM(U15,U16,U28,U29,U41,U42,U54,U55,U67,U68,U80,U81)</f>
        <v>0</v>
      </c>
      <c r="V85" s="15">
        <f>SUM(V15,V16,V28,V29,V41,V42,V54,V55,V67,V68,V80,V81)</f>
        <v>0</v>
      </c>
      <c r="W85" s="15">
        <f t="shared" si="1"/>
        <v>0</v>
      </c>
      <c r="X85" s="15">
        <f t="shared" si="1"/>
        <v>0</v>
      </c>
      <c r="Y85" s="15">
        <f t="shared" si="1"/>
        <v>0</v>
      </c>
      <c r="Z85" s="15">
        <f t="shared" si="1"/>
        <v>0</v>
      </c>
      <c r="AA85" s="15">
        <f t="shared" si="1"/>
        <v>0</v>
      </c>
    </row>
    <row r="86" spans="1:30" x14ac:dyDescent="0.3">
      <c r="A86" s="26"/>
      <c r="B86" s="65"/>
      <c r="C86" s="103"/>
      <c r="D86" s="65"/>
      <c r="E86" s="66" t="s">
        <v>35</v>
      </c>
      <c r="F86" s="99">
        <f>SUM(R43,R30,R17,R56,R69,R82)</f>
        <v>0</v>
      </c>
      <c r="G86" s="65"/>
      <c r="H86" s="65"/>
      <c r="I86" s="65"/>
      <c r="J86" s="66" t="s">
        <v>10</v>
      </c>
      <c r="K86" s="65">
        <f>U85</f>
        <v>0</v>
      </c>
      <c r="L86" s="65"/>
      <c r="M86" s="67">
        <f t="shared" ref="M86:M90" si="2">K86/7.5</f>
        <v>0</v>
      </c>
      <c r="N86" s="65"/>
      <c r="O86" s="104">
        <f t="shared" ref="O86:O90" si="3">K86/7</f>
        <v>0</v>
      </c>
      <c r="P86" s="26"/>
      <c r="Q86" s="85"/>
      <c r="R86" s="85"/>
    </row>
    <row r="87" spans="1:30" x14ac:dyDescent="0.3">
      <c r="A87" s="26"/>
      <c r="B87" s="65"/>
      <c r="C87" s="103"/>
      <c r="D87" s="65"/>
      <c r="E87" s="66" t="s">
        <v>54</v>
      </c>
      <c r="F87" s="98">
        <f>Y85</f>
        <v>0</v>
      </c>
      <c r="G87" s="65"/>
      <c r="H87" s="65"/>
      <c r="I87" s="65"/>
      <c r="J87" s="66" t="s">
        <v>33</v>
      </c>
      <c r="K87" s="65">
        <f>V85</f>
        <v>0</v>
      </c>
      <c r="L87" s="65"/>
      <c r="M87" s="67">
        <f t="shared" si="2"/>
        <v>0</v>
      </c>
      <c r="N87" s="65"/>
      <c r="O87" s="104">
        <f t="shared" si="3"/>
        <v>0</v>
      </c>
      <c r="P87" s="26"/>
      <c r="Q87" s="85"/>
      <c r="R87" s="85"/>
    </row>
    <row r="88" spans="1:30" x14ac:dyDescent="0.3">
      <c r="A88" s="26"/>
      <c r="B88" s="65"/>
      <c r="C88" s="103"/>
      <c r="D88" s="65"/>
      <c r="E88" s="66" t="s">
        <v>36</v>
      </c>
      <c r="F88" s="99">
        <f>F85+F86-F87</f>
        <v>0</v>
      </c>
      <c r="G88" s="65"/>
      <c r="H88" s="65"/>
      <c r="I88" s="65"/>
      <c r="J88" s="66" t="s">
        <v>32</v>
      </c>
      <c r="K88" s="65">
        <f>W85+X85</f>
        <v>0</v>
      </c>
      <c r="L88" s="65"/>
      <c r="M88" s="67">
        <f t="shared" si="2"/>
        <v>0</v>
      </c>
      <c r="N88" s="65"/>
      <c r="O88" s="104">
        <f t="shared" si="3"/>
        <v>0</v>
      </c>
      <c r="P88" s="26"/>
      <c r="Q88" s="85"/>
      <c r="R88" s="85"/>
    </row>
    <row r="89" spans="1:30" x14ac:dyDescent="0.3">
      <c r="A89" s="26"/>
      <c r="B89" s="65"/>
      <c r="C89" s="103"/>
      <c r="D89" s="65"/>
      <c r="E89" s="65"/>
      <c r="F89" s="65"/>
      <c r="G89" s="65"/>
      <c r="H89" s="65"/>
      <c r="I89" s="65"/>
      <c r="J89" s="66" t="s">
        <v>31</v>
      </c>
      <c r="K89" s="65">
        <f>Z85</f>
        <v>0</v>
      </c>
      <c r="L89" s="65"/>
      <c r="M89" s="67">
        <f t="shared" si="2"/>
        <v>0</v>
      </c>
      <c r="N89" s="65"/>
      <c r="O89" s="104">
        <f t="shared" si="3"/>
        <v>0</v>
      </c>
      <c r="P89" s="26"/>
      <c r="Q89" s="85"/>
      <c r="R89" s="85"/>
    </row>
    <row r="90" spans="1:30" ht="14.25" thickBot="1" x14ac:dyDescent="0.35">
      <c r="A90" s="26"/>
      <c r="B90" s="65"/>
      <c r="C90" s="92"/>
      <c r="D90" s="93"/>
      <c r="E90" s="93"/>
      <c r="F90" s="93"/>
      <c r="G90" s="93"/>
      <c r="H90" s="93"/>
      <c r="I90" s="93"/>
      <c r="J90" s="94" t="s">
        <v>11</v>
      </c>
      <c r="K90" s="93">
        <f>AA85</f>
        <v>0</v>
      </c>
      <c r="L90" s="93"/>
      <c r="M90" s="95">
        <f t="shared" si="2"/>
        <v>0</v>
      </c>
      <c r="N90" s="93"/>
      <c r="O90" s="105">
        <f t="shared" si="3"/>
        <v>0</v>
      </c>
      <c r="P90" s="26"/>
      <c r="Q90" s="85"/>
      <c r="R90" s="85"/>
    </row>
    <row r="91" spans="1:30" x14ac:dyDescent="0.3">
      <c r="A91" s="26"/>
      <c r="B91" s="65"/>
      <c r="C91" s="65"/>
      <c r="D91" s="65"/>
      <c r="E91" s="65"/>
      <c r="F91" s="65"/>
      <c r="G91" s="65"/>
      <c r="H91" s="65"/>
      <c r="I91" s="65"/>
      <c r="J91" s="66"/>
      <c r="K91" s="65"/>
      <c r="L91" s="65"/>
      <c r="M91" s="67"/>
      <c r="N91" s="65"/>
      <c r="O91" s="67"/>
      <c r="P91" s="26"/>
      <c r="Q91" s="85"/>
      <c r="R91" s="85"/>
    </row>
    <row r="92" spans="1:30" ht="14.25" thickBot="1" x14ac:dyDescent="0.35">
      <c r="A92" s="26"/>
      <c r="B92" s="65"/>
      <c r="C92" s="69" t="s">
        <v>49</v>
      </c>
      <c r="D92" s="65"/>
      <c r="E92" s="65"/>
      <c r="F92" s="65"/>
      <c r="G92" s="65"/>
      <c r="H92" s="65"/>
      <c r="I92" s="65"/>
      <c r="J92" s="66"/>
      <c r="K92" s="65"/>
      <c r="L92" s="65"/>
      <c r="M92" s="67"/>
      <c r="N92" s="65"/>
      <c r="O92" s="65"/>
      <c r="P92" s="26"/>
      <c r="Q92" s="85"/>
      <c r="R92" s="85"/>
    </row>
    <row r="93" spans="1:30" ht="69" customHeight="1" thickBot="1" x14ac:dyDescent="0.35">
      <c r="A93" s="26"/>
      <c r="B93" s="65"/>
      <c r="C93" s="160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2"/>
      <c r="P93" s="26"/>
      <c r="Q93" s="85"/>
      <c r="R93" s="85"/>
    </row>
    <row r="94" spans="1:30" x14ac:dyDescent="0.3">
      <c r="A94" s="26"/>
      <c r="B94" s="26"/>
      <c r="C94" s="26"/>
      <c r="I94" s="65"/>
      <c r="J94" s="26"/>
      <c r="K94" s="26"/>
      <c r="L94" s="26"/>
      <c r="M94" s="26"/>
      <c r="N94" s="26"/>
      <c r="O94" s="26"/>
      <c r="P94" s="26"/>
      <c r="Q94" s="85"/>
      <c r="R94" s="85"/>
    </row>
    <row r="95" spans="1:30" x14ac:dyDescent="0.3">
      <c r="A95" s="26"/>
      <c r="D95" s="27" t="s">
        <v>65</v>
      </c>
      <c r="E95" s="68"/>
      <c r="F95" s="68"/>
      <c r="G95" s="68"/>
      <c r="H95" s="68"/>
      <c r="K95" s="27" t="s">
        <v>12</v>
      </c>
      <c r="L95" s="68"/>
      <c r="M95" s="68"/>
      <c r="N95" s="68"/>
      <c r="O95" s="68"/>
      <c r="P95" s="68"/>
      <c r="Q95" s="85"/>
      <c r="R95" s="85"/>
    </row>
    <row r="96" spans="1:30" x14ac:dyDescent="0.3">
      <c r="A96" s="26"/>
      <c r="B96" s="65"/>
      <c r="C96" s="65"/>
      <c r="D96" s="65"/>
      <c r="E96" s="65"/>
      <c r="F96" s="65"/>
      <c r="G96" s="65"/>
      <c r="H96" s="65"/>
      <c r="I96" s="65"/>
      <c r="J96" s="66"/>
      <c r="K96" s="65"/>
      <c r="L96" s="65"/>
      <c r="M96" s="67"/>
      <c r="N96" s="65"/>
      <c r="O96" s="65"/>
      <c r="P96" s="26"/>
      <c r="Q96" s="85"/>
      <c r="R96" s="85"/>
    </row>
  </sheetData>
  <sheetProtection algorithmName="SHA-512" hashValue="z27+0Zxq6XfhgEvMzLZmqhh3Y8LR1lG/Ge0vkTqowXM6JhnVXv1/wD+bahbreM/mXKCGsW0QcdzuTCTKTWIJTw==" saltValue="WsGDJdZD1Z9gGlJCTlyXxg==" spinCount="100000" sheet="1" objects="1" scenarios="1" selectLockedCells="1"/>
  <mergeCells count="50">
    <mergeCell ref="C84:E84"/>
    <mergeCell ref="I84:J84"/>
    <mergeCell ref="A53:B53"/>
    <mergeCell ref="A54:B54"/>
    <mergeCell ref="A55:B55"/>
    <mergeCell ref="A61:B61"/>
    <mergeCell ref="A62:B62"/>
    <mergeCell ref="A64:B64"/>
    <mergeCell ref="A65:B65"/>
    <mergeCell ref="A66:B66"/>
    <mergeCell ref="A67:B67"/>
    <mergeCell ref="A68:B68"/>
    <mergeCell ref="A75:B75"/>
    <mergeCell ref="C93:O93"/>
    <mergeCell ref="A1:R1"/>
    <mergeCell ref="A2:R2"/>
    <mergeCell ref="B3:F3"/>
    <mergeCell ref="A40:B40"/>
    <mergeCell ref="A22:B22"/>
    <mergeCell ref="A23:B23"/>
    <mergeCell ref="A25:B25"/>
    <mergeCell ref="A26:B26"/>
    <mergeCell ref="A27:B27"/>
    <mergeCell ref="A28:B28"/>
    <mergeCell ref="A29:B29"/>
    <mergeCell ref="A35:B35"/>
    <mergeCell ref="A39:B39"/>
    <mergeCell ref="A41:B41"/>
    <mergeCell ref="A42:B42"/>
    <mergeCell ref="T1:AA1"/>
    <mergeCell ref="AB7:AC7"/>
    <mergeCell ref="A74:B74"/>
    <mergeCell ref="A80:B80"/>
    <mergeCell ref="A81:B81"/>
    <mergeCell ref="A79:B79"/>
    <mergeCell ref="A77:B77"/>
    <mergeCell ref="A78:B78"/>
    <mergeCell ref="A16:B16"/>
    <mergeCell ref="A9:B9"/>
    <mergeCell ref="A10:B10"/>
    <mergeCell ref="A12:B12"/>
    <mergeCell ref="A13:B13"/>
    <mergeCell ref="A14:B14"/>
    <mergeCell ref="A15:B15"/>
    <mergeCell ref="A48:B48"/>
    <mergeCell ref="A49:B49"/>
    <mergeCell ref="A51:B51"/>
    <mergeCell ref="A52:B52"/>
    <mergeCell ref="A36:B36"/>
    <mergeCell ref="A38:B38"/>
  </mergeCells>
  <dataValidations count="3">
    <dataValidation type="list" allowBlank="1" showInputMessage="1" showErrorMessage="1" errorTitle="PTO optoins" error="Please select from available paid time off options." sqref="P67:P68 H67:H68 J67:J68 L67:L68 N67:N68 D67:D68 F67:F68 P15:P16 H15:H16 J15:J16 L15:L16 N15:N16 D15:D16 F15:F16 P28:P29 H28:H29 J28:J29 L28:L29 N28:N29 D28:D29 F28:F29 P41:P42 H41:H42 J41:J42 L41:L42 N41:N42 D41:D42 F41:F42 P54:P55 H54:H55 J54:J55 L54:L55 N54:N55 D54:D55 F54:F55 P80:P81 H80:H81 J80:J81 L80:L81 N80:N81 D80:D81 F80:F81">
      <formula1>$Y$3:$Y$12</formula1>
    </dataValidation>
    <dataValidation type="list" allowBlank="1" showInputMessage="1" showErrorMessage="1" errorTitle="PTO options" error="Please select from drop-down options" sqref="Y56:Y64">
      <formula1>$Y$17:$Y$25</formula1>
    </dataValidation>
    <dataValidation type="list" allowBlank="1" showInputMessage="1" showErrorMessage="1" errorTitle="PTO options" error="Please select from drop-down options" sqref="Y3:Y12">
      <formula1>$Y$3:$Y$12</formula1>
    </dataValidation>
  </dataValidations>
  <pageMargins left="0" right="0" top="0" bottom="0" header="0.3" footer="0.3"/>
  <pageSetup scale="57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71"/>
  <sheetViews>
    <sheetView topLeftCell="A25" workbookViewId="0">
      <selection activeCell="C48" sqref="C48"/>
    </sheetView>
  </sheetViews>
  <sheetFormatPr defaultRowHeight="13.5" x14ac:dyDescent="0.3"/>
  <cols>
    <col min="1" max="1" width="9" style="2" customWidth="1"/>
    <col min="2" max="2" width="2.7109375" style="2" customWidth="1"/>
    <col min="3" max="3" width="9.5703125" style="2" customWidth="1"/>
    <col min="4" max="4" width="5.7109375" style="2" customWidth="1"/>
    <col min="5" max="5" width="11" style="2" customWidth="1"/>
    <col min="6" max="6" width="5.7109375" style="2" customWidth="1"/>
    <col min="7" max="7" width="9.85546875" style="2" customWidth="1"/>
    <col min="8" max="8" width="5.7109375" style="2" customWidth="1"/>
    <col min="9" max="9" width="9.28515625" style="2" bestFit="1" customWidth="1"/>
    <col min="10" max="10" width="5.7109375" style="2" customWidth="1"/>
    <col min="11" max="11" width="9.28515625" style="2" bestFit="1" customWidth="1"/>
    <col min="12" max="12" width="5.7109375" style="2" customWidth="1"/>
    <col min="13" max="13" width="9.28515625" style="2" bestFit="1" customWidth="1"/>
    <col min="14" max="14" width="5.7109375" style="2" customWidth="1"/>
    <col min="15" max="15" width="10" style="2" customWidth="1"/>
    <col min="16" max="16" width="5.7109375" style="2" customWidth="1"/>
    <col min="17" max="17" width="6" style="90" bestFit="1" customWidth="1"/>
    <col min="18" max="18" width="8.140625" style="90" customWidth="1"/>
    <col min="19" max="19" width="9.140625" style="2" hidden="1" customWidth="1"/>
    <col min="20" max="20" width="7.28515625" style="4" hidden="1" customWidth="1"/>
    <col min="21" max="27" width="9.140625" style="4" hidden="1" customWidth="1"/>
    <col min="28" max="29" width="9.140625" style="2" hidden="1" customWidth="1"/>
    <col min="30" max="30" width="7" style="2" hidden="1" customWidth="1"/>
    <col min="31" max="31" width="0" style="2" hidden="1" customWidth="1"/>
    <col min="32" max="16384" width="9.140625" style="2"/>
  </cols>
  <sheetData>
    <row r="1" spans="1:30" ht="16.5" x14ac:dyDescent="0.3">
      <c r="A1" s="163" t="s">
        <v>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3"/>
      <c r="T1" s="166" t="s">
        <v>37</v>
      </c>
      <c r="U1" s="167"/>
      <c r="V1" s="167"/>
      <c r="W1" s="167"/>
      <c r="X1" s="167"/>
      <c r="Y1" s="167"/>
      <c r="Z1" s="167"/>
      <c r="AA1" s="168"/>
    </row>
    <row r="2" spans="1:30" ht="17.25" customHeight="1" thickBot="1" x14ac:dyDescent="0.35">
      <c r="A2" s="165" t="s">
        <v>53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T2" s="8"/>
      <c r="U2" s="9"/>
      <c r="V2" s="9"/>
      <c r="W2" s="9"/>
      <c r="X2" s="9"/>
      <c r="Y2" s="9"/>
      <c r="Z2" s="9"/>
      <c r="AA2" s="10"/>
    </row>
    <row r="3" spans="1:30" ht="16.5" customHeight="1" thickBot="1" x14ac:dyDescent="0.35">
      <c r="A3" s="27" t="s">
        <v>6</v>
      </c>
      <c r="B3" s="180" t="str">
        <f>'Dec-Jan'!B3:F3</f>
        <v>ENTER YOUR NAME HERE</v>
      </c>
      <c r="C3" s="181"/>
      <c r="D3" s="181"/>
      <c r="E3" s="181"/>
      <c r="F3" s="182"/>
      <c r="G3" s="26"/>
      <c r="H3" s="26"/>
      <c r="I3" s="26"/>
      <c r="J3" s="26"/>
      <c r="K3" s="26"/>
      <c r="L3" s="26"/>
      <c r="M3" s="117" t="s">
        <v>82</v>
      </c>
      <c r="N3" s="26"/>
      <c r="O3" s="26"/>
      <c r="P3" s="26"/>
      <c r="Q3" s="85"/>
      <c r="R3" s="85"/>
      <c r="T3" s="11"/>
      <c r="U3" s="7"/>
      <c r="V3" s="7"/>
      <c r="W3" s="7"/>
      <c r="X3" s="18" t="s">
        <v>38</v>
      </c>
      <c r="Y3" s="136" t="s">
        <v>22</v>
      </c>
      <c r="Z3" s="7"/>
      <c r="AA3" s="12"/>
    </row>
    <row r="4" spans="1:30" x14ac:dyDescent="0.3">
      <c r="A4" s="28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85"/>
      <c r="R4" s="85"/>
      <c r="T4" s="11"/>
      <c r="U4" s="7"/>
      <c r="V4" s="7"/>
      <c r="W4" s="7"/>
      <c r="X4" s="18"/>
      <c r="Y4" s="136" t="s">
        <v>23</v>
      </c>
      <c r="Z4" s="7"/>
      <c r="AA4" s="12"/>
    </row>
    <row r="5" spans="1:30" s="1" customFormat="1" ht="13.5" customHeight="1" x14ac:dyDescent="0.3">
      <c r="A5" s="28"/>
      <c r="B5" s="28"/>
      <c r="C5" s="113" t="s">
        <v>0</v>
      </c>
      <c r="D5" s="114"/>
      <c r="E5" s="115">
        <f>IF('Dec-Jan'!$E$70=0,"",'Dec-Jan'!$E$70+7)</f>
        <v>42763</v>
      </c>
      <c r="F5" s="29"/>
      <c r="G5" s="28"/>
      <c r="H5" s="28"/>
      <c r="I5" s="28"/>
      <c r="J5" s="28"/>
      <c r="K5" s="28"/>
      <c r="L5" s="28"/>
      <c r="M5" s="28"/>
      <c r="N5" s="28"/>
      <c r="O5" s="28"/>
      <c r="P5" s="28"/>
      <c r="Q5" s="86"/>
      <c r="R5" s="86"/>
      <c r="S5" s="2"/>
      <c r="T5" s="11"/>
      <c r="U5" s="6"/>
      <c r="V5" s="7"/>
      <c r="W5" s="7"/>
      <c r="X5" s="7"/>
      <c r="Y5" s="136" t="s">
        <v>24</v>
      </c>
      <c r="Z5" s="7"/>
      <c r="AA5" s="12"/>
      <c r="AB5" s="2"/>
      <c r="AC5" s="2"/>
      <c r="AD5" s="2"/>
    </row>
    <row r="6" spans="1:30" x14ac:dyDescent="0.3">
      <c r="A6" s="28"/>
      <c r="B6" s="28"/>
      <c r="C6" s="113" t="s">
        <v>1</v>
      </c>
      <c r="D6" s="114"/>
      <c r="E6" s="116">
        <f>IF('Dec-Jan'!$E$70=0,"",$E$5+6)</f>
        <v>42769</v>
      </c>
      <c r="F6" s="30"/>
      <c r="G6" s="54"/>
      <c r="H6" s="28"/>
      <c r="I6" s="28"/>
      <c r="J6" s="28"/>
      <c r="K6" s="28"/>
      <c r="L6" s="28"/>
      <c r="M6" s="28"/>
      <c r="N6" s="28"/>
      <c r="O6" s="28"/>
      <c r="P6" s="28"/>
      <c r="Q6" s="86"/>
      <c r="R6" s="86"/>
      <c r="T6" s="11"/>
      <c r="U6" s="7"/>
      <c r="V6" s="7"/>
      <c r="W6" s="7"/>
      <c r="X6" s="7"/>
      <c r="Y6" s="136" t="s">
        <v>25</v>
      </c>
      <c r="Z6" s="7"/>
      <c r="AA6" s="12"/>
    </row>
    <row r="7" spans="1:30" x14ac:dyDescent="0.3">
      <c r="A7" s="28"/>
      <c r="B7" s="28"/>
      <c r="C7" s="78" t="s">
        <v>13</v>
      </c>
      <c r="D7" s="78"/>
      <c r="E7" s="31" t="s">
        <v>14</v>
      </c>
      <c r="F7" s="31"/>
      <c r="G7" s="106" t="s">
        <v>15</v>
      </c>
      <c r="H7" s="106"/>
      <c r="I7" s="106" t="s">
        <v>16</v>
      </c>
      <c r="J7" s="106"/>
      <c r="K7" s="106" t="s">
        <v>17</v>
      </c>
      <c r="L7" s="106"/>
      <c r="M7" s="106" t="s">
        <v>18</v>
      </c>
      <c r="N7" s="106"/>
      <c r="O7" s="106" t="s">
        <v>19</v>
      </c>
      <c r="P7" s="106"/>
      <c r="Q7" s="32"/>
      <c r="R7" s="32"/>
      <c r="T7" s="11"/>
      <c r="U7" s="7"/>
      <c r="V7" s="7"/>
      <c r="W7" s="7"/>
      <c r="X7" s="7"/>
      <c r="Y7" s="136" t="s">
        <v>26</v>
      </c>
      <c r="Z7" s="7"/>
      <c r="AA7" s="12"/>
      <c r="AB7" s="173" t="s">
        <v>45</v>
      </c>
      <c r="AC7" s="174"/>
    </row>
    <row r="8" spans="1:30" ht="14.25" thickBot="1" x14ac:dyDescent="0.35">
      <c r="A8" s="28"/>
      <c r="B8" s="28"/>
      <c r="C8" s="112">
        <f>IF('Dec-Jan'!$E70=0,"",'Dec-Jan'!$E70+7)</f>
        <v>42763</v>
      </c>
      <c r="D8" s="111"/>
      <c r="E8" s="110">
        <f>IF('Dec-Jan'!$E70=0,"",'Dec-Jan'!$E70+8)</f>
        <v>42764</v>
      </c>
      <c r="F8" s="111"/>
      <c r="G8" s="110">
        <f>IF('Dec-Jan'!$E70=0,"",'Dec-Jan'!$E70+9)</f>
        <v>42765</v>
      </c>
      <c r="H8" s="111"/>
      <c r="I8" s="110">
        <f>IF('Dec-Jan'!$E70=0,"",'Dec-Jan'!$E70+10)</f>
        <v>42766</v>
      </c>
      <c r="J8" s="111"/>
      <c r="K8" s="110">
        <f>IF('Dec-Jan'!$E70=0,"",'Dec-Jan'!$E70+11)</f>
        <v>42767</v>
      </c>
      <c r="L8" s="111"/>
      <c r="M8" s="110">
        <f>IF('Dec-Jan'!$E70=0,"",'Dec-Jan'!$E70+12)</f>
        <v>42768</v>
      </c>
      <c r="N8" s="111"/>
      <c r="O8" s="110">
        <f>IF('Dec-Jan'!$E70=0,"",'Dec-Jan'!$E70+13)</f>
        <v>42769</v>
      </c>
      <c r="P8" s="111"/>
      <c r="Q8" s="87"/>
      <c r="R8" s="87"/>
      <c r="T8" s="11"/>
      <c r="U8" s="7"/>
      <c r="V8" s="7"/>
      <c r="W8" s="7"/>
      <c r="X8" s="7"/>
      <c r="Y8" s="136" t="s">
        <v>27</v>
      </c>
      <c r="Z8" s="7"/>
      <c r="AA8" s="12"/>
      <c r="AC8" s="20" t="s">
        <v>43</v>
      </c>
      <c r="AD8" s="22" t="s">
        <v>44</v>
      </c>
    </row>
    <row r="9" spans="1:30" ht="14.25" thickBot="1" x14ac:dyDescent="0.35">
      <c r="A9" s="154" t="s">
        <v>2</v>
      </c>
      <c r="B9" s="171"/>
      <c r="C9" s="70"/>
      <c r="D9" s="33" t="s">
        <v>3</v>
      </c>
      <c r="E9" s="70"/>
      <c r="F9" s="34" t="s">
        <v>3</v>
      </c>
      <c r="G9" s="70"/>
      <c r="H9" s="34" t="s">
        <v>3</v>
      </c>
      <c r="I9" s="70"/>
      <c r="J9" s="34" t="s">
        <v>3</v>
      </c>
      <c r="K9" s="70"/>
      <c r="L9" s="34" t="s">
        <v>3</v>
      </c>
      <c r="M9" s="70"/>
      <c r="N9" s="34" t="s">
        <v>3</v>
      </c>
      <c r="O9" s="70"/>
      <c r="P9" s="34" t="s">
        <v>3</v>
      </c>
      <c r="Q9" s="32"/>
      <c r="R9" s="32"/>
      <c r="T9" s="11"/>
      <c r="U9" s="7"/>
      <c r="V9" s="7"/>
      <c r="W9" s="7"/>
      <c r="X9" s="7"/>
      <c r="Y9" s="137" t="s">
        <v>28</v>
      </c>
      <c r="Z9" s="7"/>
      <c r="AA9" s="12"/>
      <c r="AB9" s="135" t="s">
        <v>20</v>
      </c>
      <c r="AC9" s="21" t="s">
        <v>47</v>
      </c>
      <c r="AD9" s="23" t="s">
        <v>46</v>
      </c>
    </row>
    <row r="10" spans="1:30" ht="14.25" thickBot="1" x14ac:dyDescent="0.35">
      <c r="A10" s="152" t="s">
        <v>4</v>
      </c>
      <c r="B10" s="164"/>
      <c r="C10" s="71"/>
      <c r="D10" s="36">
        <f>IF((OR(C10="",C9="")),0,IF((C10&lt;C9),((C10-C9)*24)+24,(C10-C9)*24))</f>
        <v>0</v>
      </c>
      <c r="E10" s="71"/>
      <c r="F10" s="37">
        <f>IF((OR(E10="",E9="")),0,IF((E10&lt;E9),((E10-E9)*24)+24,(E10-E9)*24))</f>
        <v>0</v>
      </c>
      <c r="G10" s="71"/>
      <c r="H10" s="37">
        <f>IF((OR(G10="",G9="")),0,IF((G10&lt;G9),((G10-G9)*24)+24,(G10-G9)*24))</f>
        <v>0</v>
      </c>
      <c r="I10" s="71"/>
      <c r="J10" s="37">
        <f>IF((OR(I10="",I9="")),0,IF((I10&lt;I9),((I10-I9)*24)+24,(I10-I9)*24))</f>
        <v>0</v>
      </c>
      <c r="K10" s="71"/>
      <c r="L10" s="37">
        <f>IF((OR(K10="",K9="")),0,IF((K10&lt;K9),((K10-K9)*24)+24,(K10-K9)*24))</f>
        <v>0</v>
      </c>
      <c r="M10" s="71"/>
      <c r="N10" s="37">
        <f>IF((OR(M10="",M9="")),0,IF((M10&lt;M9),((M10-M9)*24)+24,(M10-M9)*24))</f>
        <v>0</v>
      </c>
      <c r="O10" s="71"/>
      <c r="P10" s="37">
        <f>IF((OR(O10="",O9="")),0,IF((O10&lt;O9),((O10-O9)*24)+24,(O10-O9)*24))</f>
        <v>0</v>
      </c>
      <c r="Q10" s="87"/>
      <c r="R10" s="87"/>
      <c r="T10" s="13"/>
      <c r="U10" s="14"/>
      <c r="V10" s="7"/>
      <c r="W10" s="7"/>
      <c r="X10" s="7"/>
      <c r="Y10" s="137" t="s">
        <v>66</v>
      </c>
      <c r="Z10" s="7"/>
      <c r="AA10" s="12"/>
      <c r="AB10" s="19">
        <v>1</v>
      </c>
      <c r="AC10" s="19">
        <v>0.13</v>
      </c>
      <c r="AD10" s="24">
        <f t="shared" ref="AD10:AD22" si="0">AB10/7</f>
        <v>0.14285714285714285</v>
      </c>
    </row>
    <row r="11" spans="1:30" ht="14.25" thickBot="1" x14ac:dyDescent="0.35">
      <c r="A11" s="38"/>
      <c r="B11" s="39"/>
      <c r="C11" s="40"/>
      <c r="D11" s="41"/>
      <c r="E11" s="55"/>
      <c r="F11" s="41"/>
      <c r="G11" s="55"/>
      <c r="H11" s="41"/>
      <c r="I11" s="55"/>
      <c r="J11" s="41"/>
      <c r="K11" s="55"/>
      <c r="L11" s="41"/>
      <c r="M11" s="55"/>
      <c r="N11" s="41"/>
      <c r="O11" s="55"/>
      <c r="P11" s="41"/>
      <c r="Q11" s="32"/>
      <c r="R11" s="32"/>
      <c r="T11" s="13"/>
      <c r="U11" s="14"/>
      <c r="V11" s="7"/>
      <c r="W11" s="7"/>
      <c r="X11" s="7"/>
      <c r="Y11" s="137" t="s">
        <v>72</v>
      </c>
      <c r="Z11" s="7"/>
      <c r="AA11" s="12"/>
      <c r="AB11" s="19">
        <v>1.5</v>
      </c>
      <c r="AC11" s="19">
        <v>0.2</v>
      </c>
      <c r="AD11" s="24">
        <f t="shared" si="0"/>
        <v>0.21428571428571427</v>
      </c>
    </row>
    <row r="12" spans="1:30" ht="14.25" thickBot="1" x14ac:dyDescent="0.35">
      <c r="A12" s="154" t="s">
        <v>2</v>
      </c>
      <c r="B12" s="155"/>
      <c r="C12" s="70"/>
      <c r="D12" s="33" t="s">
        <v>3</v>
      </c>
      <c r="E12" s="70"/>
      <c r="F12" s="34" t="s">
        <v>3</v>
      </c>
      <c r="G12" s="70"/>
      <c r="H12" s="34" t="s">
        <v>3</v>
      </c>
      <c r="I12" s="70"/>
      <c r="J12" s="34" t="s">
        <v>3</v>
      </c>
      <c r="K12" s="70"/>
      <c r="L12" s="34" t="s">
        <v>3</v>
      </c>
      <c r="M12" s="70"/>
      <c r="N12" s="34" t="s">
        <v>3</v>
      </c>
      <c r="O12" s="70"/>
      <c r="P12" s="34" t="s">
        <v>3</v>
      </c>
      <c r="Q12" s="56" t="s">
        <v>3</v>
      </c>
      <c r="R12" s="43" t="s">
        <v>39</v>
      </c>
      <c r="T12" s="13"/>
      <c r="U12" s="14"/>
      <c r="V12" s="7"/>
      <c r="W12" s="7"/>
      <c r="X12" s="7"/>
      <c r="Y12" s="136" t="s">
        <v>29</v>
      </c>
      <c r="Z12" s="7"/>
      <c r="AA12" s="12"/>
      <c r="AB12" s="19">
        <v>2</v>
      </c>
      <c r="AC12" s="19">
        <v>0.27</v>
      </c>
      <c r="AD12" s="24">
        <f t="shared" si="0"/>
        <v>0.2857142857142857</v>
      </c>
    </row>
    <row r="13" spans="1:30" ht="13.5" customHeight="1" thickBot="1" x14ac:dyDescent="0.35">
      <c r="A13" s="156" t="s">
        <v>4</v>
      </c>
      <c r="B13" s="157"/>
      <c r="C13" s="71"/>
      <c r="D13" s="36">
        <f>IF((OR(C13="",C12="")),0,IF((C13&lt;C12),((C13-C12)*24)+24,(C13-C12)*24))</f>
        <v>0</v>
      </c>
      <c r="E13" s="71"/>
      <c r="F13" s="37">
        <f>IF((OR(E13="",E12="")),0,IF((E13&lt;E12),((E13-E12)*24)+24,(E13-E12)*24))</f>
        <v>0</v>
      </c>
      <c r="G13" s="71"/>
      <c r="H13" s="37">
        <f>IF((OR(G13="",G12="")),0,IF((G13&lt;G12),((G13-G12)*24)+24,(G13-G12)*24))</f>
        <v>0</v>
      </c>
      <c r="I13" s="71"/>
      <c r="J13" s="37">
        <f>IF((OR(I13="",I12="")),0,IF((I13&lt;I12),((I13-I12)*24)+24,(I13-I12)*24))</f>
        <v>0</v>
      </c>
      <c r="K13" s="71"/>
      <c r="L13" s="37">
        <f>IF((OR(K13="",K12="")),0,IF((K13&lt;K12),((K13-K12)*24)+24,(K13-K12)*24))</f>
        <v>0</v>
      </c>
      <c r="M13" s="71"/>
      <c r="N13" s="37">
        <f>IF((OR(M13="",M12="")),0,IF((M13&lt;M12),((M13-M12)*24)+24,(M13-M12)*24))</f>
        <v>0</v>
      </c>
      <c r="O13" s="71"/>
      <c r="P13" s="37">
        <f>IF((OR(O13="",O12="")),0,IF((O13&lt;O12),((O13-O12)*24)+24,(O13-O12)*24))</f>
        <v>0</v>
      </c>
      <c r="Q13" s="56" t="s">
        <v>20</v>
      </c>
      <c r="R13" s="88" t="s">
        <v>40</v>
      </c>
      <c r="T13" s="13"/>
      <c r="U13" s="14"/>
      <c r="V13" s="7"/>
      <c r="W13" s="7"/>
      <c r="X13" s="7"/>
      <c r="Y13" s="7"/>
      <c r="Z13" s="7"/>
      <c r="AA13" s="12"/>
      <c r="AB13" s="19">
        <v>2.5</v>
      </c>
      <c r="AC13" s="19">
        <v>0.33</v>
      </c>
      <c r="AD13" s="24">
        <f t="shared" si="0"/>
        <v>0.35714285714285715</v>
      </c>
    </row>
    <row r="14" spans="1:30" ht="14.25" thickBot="1" x14ac:dyDescent="0.35">
      <c r="A14" s="169" t="s">
        <v>5</v>
      </c>
      <c r="B14" s="170"/>
      <c r="C14" s="57">
        <f>IF(OR(ISTEXT(D10)),"Error in C12 or C15",(D10+D13))</f>
        <v>0</v>
      </c>
      <c r="D14" s="58"/>
      <c r="E14" s="59">
        <f>IF(OR(ISTEXT(F10)),"Error in C12 or C15",(F10+F13))</f>
        <v>0</v>
      </c>
      <c r="F14" s="60"/>
      <c r="G14" s="59">
        <f>IF(OR(ISTEXT(H10)),"Error in C12 or C15",(H10+H13))</f>
        <v>0</v>
      </c>
      <c r="H14" s="60"/>
      <c r="I14" s="59">
        <f>IF(OR(ISTEXT(J10)),"Error in C12 or C15",(J10+J13))</f>
        <v>0</v>
      </c>
      <c r="J14" s="60"/>
      <c r="K14" s="59">
        <f>IF(OR(ISTEXT(L10)),"Error in C12 or C15",(L10+L13))</f>
        <v>0</v>
      </c>
      <c r="L14" s="60"/>
      <c r="M14" s="59">
        <f>IF(OR(ISTEXT(N10)),"Error in C12 or C15",(N10+N13))</f>
        <v>0</v>
      </c>
      <c r="N14" s="60"/>
      <c r="O14" s="59">
        <f>IF(OR(ISTEXT(P10)),"Error in C12 or C15",(P10+P13))</f>
        <v>0</v>
      </c>
      <c r="P14" s="60"/>
      <c r="Q14" s="46">
        <f>SUM(C14:P14)</f>
        <v>0</v>
      </c>
      <c r="R14" s="47">
        <v>5</v>
      </c>
      <c r="T14" s="11" t="s">
        <v>22</v>
      </c>
      <c r="U14" s="7" t="s">
        <v>23</v>
      </c>
      <c r="V14" s="7" t="s">
        <v>24</v>
      </c>
      <c r="W14" s="7" t="s">
        <v>25</v>
      </c>
      <c r="X14" s="7" t="s">
        <v>26</v>
      </c>
      <c r="Y14" s="7" t="s">
        <v>27</v>
      </c>
      <c r="Z14" s="7" t="s">
        <v>28</v>
      </c>
      <c r="AA14" s="12" t="s">
        <v>29</v>
      </c>
      <c r="AB14" s="19">
        <v>3</v>
      </c>
      <c r="AC14" s="19">
        <v>0.4</v>
      </c>
      <c r="AD14" s="24">
        <f t="shared" si="0"/>
        <v>0.42857142857142855</v>
      </c>
    </row>
    <row r="15" spans="1:30" ht="14.25" thickBot="1" x14ac:dyDescent="0.35">
      <c r="A15" s="158" t="s">
        <v>21</v>
      </c>
      <c r="B15" s="172"/>
      <c r="C15" s="72"/>
      <c r="D15" s="73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41">
        <f>C15+E15+G15+I15+K15+M15+O15</f>
        <v>0</v>
      </c>
      <c r="R15" s="82" t="s">
        <v>39</v>
      </c>
      <c r="T15" s="11">
        <f>(IF(D15="AL",C15,0))+(IF(F15="AL",E15))+(IF(H15="AL",G15,0))+(IF(J15="AL",I15,0))+(IF(L15="AL",K15,0))+(IF(N15="AL",M15,0))+(IF(P15="AL",O15,0))</f>
        <v>0</v>
      </c>
      <c r="U15" s="7">
        <f>(IF(D15="PH",C15,0))+(IF(F15="PH",E15))+(IF(H15="PH",G15,0))+(IF(J15="PH",I15,0))+(IF(L15="PH",K15,0))+(IF(N15="PH",M15,0))+(IF(P15="PH",O15,0))</f>
        <v>0</v>
      </c>
      <c r="V15" s="7">
        <f>(IF(D15="V",C15,0))+(IF(F15="V",E15))+(IF(H15="V",G15,0))+(IF(J15="V",I15,0))+(IF(L15="V",K15,0))+(IF(N15="V",M15,0))+(IF(P15="V",O15,0))</f>
        <v>0</v>
      </c>
      <c r="W15" s="7">
        <f>(IF(D15="S",C15,0))+(IF(F15="S",E15))+(IF(H15="S",G15,0))+(IF(J15="S",I15,0))+(IF(L15="S",K15,0))+(IF(N15="S",M15,0))+(IF(P15="S",O15,0))</f>
        <v>0</v>
      </c>
      <c r="X15" s="7">
        <f>(IF(D15="SL",C15,0))+(IF(F15="SL",E15))+(IF(H15="SL",G15,0))+(IF(J15="SL",I15,0))+(IF(L15="SL",K15,0))+(IF(N15="SL",M15,0))+(IF(P15="SL",O15,0))</f>
        <v>0</v>
      </c>
      <c r="Y15" s="7">
        <f>(IF(D15="C",C15,0))+(IF(F15="C",E15))+(IF(H15="C",G15,0))+(IF(J15="C",I15,0))+(IF(L15="C",K15,0))+(IF(N15="C",M15,0))+(IF(P15="C",O15,0))</f>
        <v>0</v>
      </c>
      <c r="Z15" s="7">
        <f>(IF(D15="PB",C15,0))+(IF(F15="PB",E15))+(IF(H15="PB",G15,0))+(IF(J15="PB",I15,0))+(IF(L15="PB",K15,0))+(IF(N15="PB",M15,0))+(IF(P15="PB",O15,0))</f>
        <v>0</v>
      </c>
      <c r="AA15" s="12">
        <f>(IF(D15="O",C15,0))+(IF(F15="O",E15))+(IF(H15="O",G15,0))+(IF(J15="O",I15,0))+(IF(L15="O",K15,0))+(IF(N15="O",M15,0))+(IF(P15="O",O15,0))</f>
        <v>0</v>
      </c>
      <c r="AB15" s="19">
        <v>3.5</v>
      </c>
      <c r="AC15" s="19">
        <v>0.47</v>
      </c>
      <c r="AD15" s="24">
        <f t="shared" si="0"/>
        <v>0.5</v>
      </c>
    </row>
    <row r="16" spans="1:30" ht="14.25" thickBot="1" x14ac:dyDescent="0.35">
      <c r="A16" s="158" t="s">
        <v>21</v>
      </c>
      <c r="B16" s="172"/>
      <c r="C16" s="74"/>
      <c r="D16" s="75"/>
      <c r="E16" s="74"/>
      <c r="F16" s="75"/>
      <c r="G16" s="74"/>
      <c r="H16" s="75"/>
      <c r="I16" s="74"/>
      <c r="J16" s="75"/>
      <c r="K16" s="74"/>
      <c r="L16" s="75"/>
      <c r="M16" s="74"/>
      <c r="N16" s="75"/>
      <c r="O16" s="74"/>
      <c r="P16" s="75"/>
      <c r="Q16" s="41">
        <f>C16+E16+G16+I16+K16+M16+O16</f>
        <v>0</v>
      </c>
      <c r="R16" s="82" t="s">
        <v>40</v>
      </c>
      <c r="T16" s="11">
        <f>(IF(D16="AL",C16,0))+(IF(F16="AL",E16))+(IF(H16="AL",G16,0))+(IF(J16="AL",I16,0))+(IF(L16="AL",K16,0))+(IF(N16="AL",M16,0))+(IF(P16="AL",O16,0))</f>
        <v>0</v>
      </c>
      <c r="U16" s="7">
        <f>(IF(D16="PH",C16,0))+(IF(F16="PH",E16))+(IF(H16="PH",G16,0))+(IF(J16="PH",I16,0))+(IF(L16="PH",K16,0))+(IF(N16="PH",M16,0))+(IF(P16="PH",O16,0))</f>
        <v>0</v>
      </c>
      <c r="V16" s="7">
        <f>(IF(D16="V",C16,0))+(IF(F16="V",E16))+(IF(H16="V",G16,0))+(IF(J16="V",I16,0))+(IF(L16="V",K16,0))+(IF(N16="V",M16,0))+(IF(P16="V",O16,0))</f>
        <v>0</v>
      </c>
      <c r="W16" s="7">
        <f>(IF(D16="S",C16,0))+(IF(F16="S",E16))+(IF(H16="S",G16,0))+(IF(J16="S",I16,0))+(IF(L16="S",K16,0))+(IF(N16="S",M16,0))+(IF(P16="S",O16,0))</f>
        <v>0</v>
      </c>
      <c r="X16" s="7">
        <f>(IF(D16="SL",C16,0))+(IF(F16="SL",E16))+(IF(H16="SL",G16,0))+(IF(J16="SL",I16,0))+(IF(L16="SL",K16,0))+(IF(N16="SL",M16,0))+(IF(P16="SL",O16,0))</f>
        <v>0</v>
      </c>
      <c r="Y16" s="7">
        <f>(IF(D16="C",C16,0))+(IF(F16="C",E16))+(IF(H16="C",G16,0))+(IF(J16="C",I16,0))+(IF(L16="C",K16,0))+(IF(N16="C",M16,0))+(IF(P16="C",O16,0))</f>
        <v>0</v>
      </c>
      <c r="Z16" s="7">
        <f>(IF(D16="PB",C16,0))+(IF(F16="PB",E16))+(IF(H16="PB",G16,0))+(IF(J16="PB",I16,0))+(IF(L16="PB",K16,0))+(IF(N16="PB",M16,0))+(IF(P16="PB",O16,0))</f>
        <v>0</v>
      </c>
      <c r="AA16" s="12">
        <f>(IF(D16="O",C16,0))+(IF(F16="O",E16))+(IF(H16="O",G16,0))+(IF(J16="O",I16,0))+(IF(L16="O",K16,0))+(IF(N16="O",M16,0))+(IF(P16="O",O16,0))</f>
        <v>0</v>
      </c>
      <c r="AB16" s="19">
        <v>4</v>
      </c>
      <c r="AC16" s="19">
        <v>0.53</v>
      </c>
      <c r="AD16" s="24">
        <f t="shared" si="0"/>
        <v>0.5714285714285714</v>
      </c>
    </row>
    <row r="17" spans="1:30" ht="14.25" thickBot="1" x14ac:dyDescent="0.35">
      <c r="A17" s="48"/>
      <c r="B17" s="48"/>
      <c r="C17" s="48"/>
      <c r="D17" s="48"/>
      <c r="E17" s="48"/>
      <c r="F17" s="48"/>
      <c r="G17" s="49"/>
      <c r="H17" s="48"/>
      <c r="I17" s="48"/>
      <c r="J17" s="48"/>
      <c r="K17" s="48"/>
      <c r="L17" s="48"/>
      <c r="M17" s="50"/>
      <c r="N17" s="51"/>
      <c r="O17" s="52" t="s">
        <v>42</v>
      </c>
      <c r="P17" s="53"/>
      <c r="Q17" s="83">
        <f>Q14+Q15+Q16</f>
        <v>0</v>
      </c>
      <c r="R17" s="84"/>
      <c r="S17" s="1"/>
      <c r="T17" s="11"/>
      <c r="U17" s="7"/>
      <c r="V17" s="7"/>
      <c r="W17" s="7"/>
      <c r="X17" s="7"/>
      <c r="Y17" s="7"/>
      <c r="Z17" s="7"/>
      <c r="AA17" s="12"/>
      <c r="AB17" s="19">
        <v>4.5</v>
      </c>
      <c r="AC17" s="19">
        <v>0.6</v>
      </c>
      <c r="AD17" s="24">
        <f t="shared" si="0"/>
        <v>0.6428571428571429</v>
      </c>
    </row>
    <row r="18" spans="1:30" s="1" customFormat="1" ht="13.5" customHeight="1" thickBot="1" x14ac:dyDescent="0.35">
      <c r="A18" s="28"/>
      <c r="B18" s="28"/>
      <c r="C18" s="113" t="s">
        <v>0</v>
      </c>
      <c r="D18" s="114"/>
      <c r="E18" s="115">
        <f>IF($E$5=0,"",$E$5+7)</f>
        <v>42770</v>
      </c>
      <c r="F18" s="29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86"/>
      <c r="R18" s="86"/>
      <c r="S18" s="2"/>
      <c r="T18" s="11"/>
      <c r="U18" s="7"/>
      <c r="V18" s="7"/>
      <c r="W18" s="7"/>
      <c r="X18" s="7"/>
      <c r="Y18" s="7"/>
      <c r="Z18" s="7"/>
      <c r="AA18" s="12"/>
      <c r="AB18" s="19">
        <v>5</v>
      </c>
      <c r="AC18" s="19">
        <v>0.67</v>
      </c>
      <c r="AD18" s="24">
        <f t="shared" si="0"/>
        <v>0.7142857142857143</v>
      </c>
    </row>
    <row r="19" spans="1:30" ht="14.25" thickBot="1" x14ac:dyDescent="0.35">
      <c r="A19" s="28"/>
      <c r="B19" s="28"/>
      <c r="C19" s="113" t="s">
        <v>1</v>
      </c>
      <c r="D19" s="114"/>
      <c r="E19" s="116">
        <f>IF($E$5=0,"",$E$18+6)</f>
        <v>42776</v>
      </c>
      <c r="F19" s="30"/>
      <c r="G19" s="28" t="s">
        <v>48</v>
      </c>
      <c r="H19" s="28"/>
      <c r="I19" s="28"/>
      <c r="J19" s="28"/>
      <c r="K19" s="28"/>
      <c r="L19" s="28"/>
      <c r="M19" s="28"/>
      <c r="N19" s="28"/>
      <c r="O19" s="28"/>
      <c r="P19" s="28"/>
      <c r="Q19" s="86"/>
      <c r="R19" s="86"/>
      <c r="T19" s="11"/>
      <c r="U19" s="7"/>
      <c r="V19" s="7"/>
      <c r="W19" s="7"/>
      <c r="X19" s="7"/>
      <c r="Y19" s="7"/>
      <c r="Z19" s="7"/>
      <c r="AA19" s="12"/>
      <c r="AB19" s="19">
        <v>5.5</v>
      </c>
      <c r="AC19" s="19">
        <v>0.73</v>
      </c>
      <c r="AD19" s="24">
        <f t="shared" si="0"/>
        <v>0.7857142857142857</v>
      </c>
    </row>
    <row r="20" spans="1:30" ht="14.25" thickBot="1" x14ac:dyDescent="0.35">
      <c r="A20" s="28"/>
      <c r="B20" s="28"/>
      <c r="C20" s="78" t="s">
        <v>13</v>
      </c>
      <c r="D20" s="78"/>
      <c r="E20" s="31" t="s">
        <v>14</v>
      </c>
      <c r="F20" s="31"/>
      <c r="G20" s="106" t="s">
        <v>15</v>
      </c>
      <c r="H20" s="106"/>
      <c r="I20" s="106" t="s">
        <v>16</v>
      </c>
      <c r="J20" s="106"/>
      <c r="K20" s="106" t="s">
        <v>17</v>
      </c>
      <c r="L20" s="106"/>
      <c r="M20" s="106" t="s">
        <v>18</v>
      </c>
      <c r="N20" s="106"/>
      <c r="O20" s="106" t="s">
        <v>19</v>
      </c>
      <c r="P20" s="106"/>
      <c r="Q20" s="32"/>
      <c r="R20" s="32"/>
      <c r="T20" s="11"/>
      <c r="U20" s="7"/>
      <c r="V20" s="7"/>
      <c r="W20" s="7"/>
      <c r="X20" s="7"/>
      <c r="Y20" s="7"/>
      <c r="Z20" s="7"/>
      <c r="AA20" s="12"/>
      <c r="AB20" s="19">
        <v>6</v>
      </c>
      <c r="AC20" s="19">
        <v>0.8</v>
      </c>
      <c r="AD20" s="24">
        <f t="shared" si="0"/>
        <v>0.8571428571428571</v>
      </c>
    </row>
    <row r="21" spans="1:30" ht="14.25" thickBot="1" x14ac:dyDescent="0.35">
      <c r="A21" s="28"/>
      <c r="B21" s="28"/>
      <c r="C21" s="112">
        <f>IF(E5=0,"",E5+7)</f>
        <v>42770</v>
      </c>
      <c r="D21" s="111"/>
      <c r="E21" s="110">
        <f>IF($E5=0,"",$E5+8)</f>
        <v>42771</v>
      </c>
      <c r="F21" s="111"/>
      <c r="G21" s="110">
        <f>IF($E5=0,"",$E5+9)</f>
        <v>42772</v>
      </c>
      <c r="H21" s="111"/>
      <c r="I21" s="110">
        <f>IF($E5=0,"",$E5+10)</f>
        <v>42773</v>
      </c>
      <c r="J21" s="111"/>
      <c r="K21" s="110">
        <f>IF($E5=0,"",$E5+11)</f>
        <v>42774</v>
      </c>
      <c r="L21" s="111"/>
      <c r="M21" s="110">
        <f>IF($E5=0,"",$E5+12)</f>
        <v>42775</v>
      </c>
      <c r="N21" s="111"/>
      <c r="O21" s="110">
        <f>IF($E5=0,"",$E5+13)</f>
        <v>42776</v>
      </c>
      <c r="P21" s="109"/>
      <c r="Q21" s="87"/>
      <c r="R21" s="87"/>
      <c r="T21" s="11"/>
      <c r="U21" s="7"/>
      <c r="V21" s="7"/>
      <c r="W21" s="7"/>
      <c r="X21" s="7"/>
      <c r="Y21" s="7"/>
      <c r="Z21" s="7"/>
      <c r="AA21" s="12"/>
      <c r="AB21" s="19">
        <v>6.5</v>
      </c>
      <c r="AC21" s="19">
        <v>0.87</v>
      </c>
      <c r="AD21" s="24">
        <f t="shared" si="0"/>
        <v>0.9285714285714286</v>
      </c>
    </row>
    <row r="22" spans="1:30" ht="14.25" thickBot="1" x14ac:dyDescent="0.35">
      <c r="A22" s="154" t="s">
        <v>2</v>
      </c>
      <c r="B22" s="155"/>
      <c r="C22" s="70"/>
      <c r="D22" s="33" t="s">
        <v>3</v>
      </c>
      <c r="E22" s="70"/>
      <c r="F22" s="34" t="s">
        <v>3</v>
      </c>
      <c r="G22" s="70"/>
      <c r="H22" s="34" t="s">
        <v>3</v>
      </c>
      <c r="I22" s="70"/>
      <c r="J22" s="34" t="s">
        <v>3</v>
      </c>
      <c r="K22" s="70"/>
      <c r="L22" s="34" t="s">
        <v>3</v>
      </c>
      <c r="M22" s="70"/>
      <c r="N22" s="34" t="s">
        <v>3</v>
      </c>
      <c r="O22" s="70"/>
      <c r="P22" s="34" t="s">
        <v>3</v>
      </c>
      <c r="Q22" s="32"/>
      <c r="R22" s="32"/>
      <c r="T22" s="11"/>
      <c r="U22" s="7"/>
      <c r="V22" s="7"/>
      <c r="W22" s="7"/>
      <c r="X22" s="7"/>
      <c r="Y22" s="7"/>
      <c r="Z22" s="7"/>
      <c r="AA22" s="12"/>
      <c r="AB22" s="19">
        <v>7</v>
      </c>
      <c r="AC22" s="19">
        <v>0.93</v>
      </c>
      <c r="AD22" s="24">
        <f t="shared" si="0"/>
        <v>1</v>
      </c>
    </row>
    <row r="23" spans="1:30" ht="14.25" thickBot="1" x14ac:dyDescent="0.35">
      <c r="A23" s="152" t="s">
        <v>4</v>
      </c>
      <c r="B23" s="153"/>
      <c r="C23" s="71"/>
      <c r="D23" s="36">
        <f>IF((OR(C23="",C22="")),0,IF((C23&lt;C22),((C23-C22)*24)+24,(C23-C22)*24))</f>
        <v>0</v>
      </c>
      <c r="E23" s="71"/>
      <c r="F23" s="37">
        <f>IF((OR(E23="",E22="")),0,IF((E23&lt;E22),((E23-E22)*24)+24,(E23-E22)*24))</f>
        <v>0</v>
      </c>
      <c r="G23" s="71"/>
      <c r="H23" s="37">
        <f>IF((OR(G23="",G22="")),0,IF((G23&lt;G22),((G23-G22)*24)+24,(G23-G22)*24))</f>
        <v>0</v>
      </c>
      <c r="I23" s="71"/>
      <c r="J23" s="37">
        <f>IF((OR(I23="",I22="")),0,IF((I23&lt;I22),((I23-I22)*24)+24,(I23-I22)*24))</f>
        <v>0</v>
      </c>
      <c r="K23" s="71"/>
      <c r="L23" s="37">
        <f>IF((OR(K23="",K22="")),0,IF((K23&lt;K22),((K23-K22)*24)+24,(K23-K22)*24))</f>
        <v>0</v>
      </c>
      <c r="M23" s="71"/>
      <c r="N23" s="37">
        <f>IF((OR(M23="",M22="")),0,IF((M23&lt;M22),((M23-M22)*24)+24,(M23-M22)*24))</f>
        <v>0</v>
      </c>
      <c r="O23" s="71"/>
      <c r="P23" s="37">
        <f>IF((OR(O23="",O22="")),0,IF((O23&lt;O22),((O23-O22)*24)+24,(O23-O22)*24))</f>
        <v>0</v>
      </c>
      <c r="Q23" s="87"/>
      <c r="R23" s="87"/>
      <c r="T23" s="11"/>
      <c r="U23" s="7"/>
      <c r="V23" s="7"/>
      <c r="W23" s="7"/>
      <c r="X23" s="7"/>
      <c r="Y23" s="7"/>
      <c r="Z23" s="7"/>
      <c r="AA23" s="12"/>
      <c r="AB23" s="19">
        <v>7.5</v>
      </c>
      <c r="AC23" s="19">
        <v>1</v>
      </c>
      <c r="AD23" s="25"/>
    </row>
    <row r="24" spans="1:30" ht="14.25" thickBot="1" x14ac:dyDescent="0.35">
      <c r="A24" s="38"/>
      <c r="B24" s="39"/>
      <c r="C24" s="40"/>
      <c r="D24" s="41"/>
      <c r="E24" s="55"/>
      <c r="F24" s="41"/>
      <c r="G24" s="55"/>
      <c r="H24" s="41"/>
      <c r="I24" s="55"/>
      <c r="J24" s="41"/>
      <c r="K24" s="55"/>
      <c r="L24" s="41"/>
      <c r="M24" s="55"/>
      <c r="N24" s="41"/>
      <c r="O24" s="55"/>
      <c r="P24" s="61"/>
      <c r="Q24" s="32"/>
      <c r="R24" s="32"/>
      <c r="T24" s="11"/>
      <c r="U24" s="7"/>
      <c r="V24" s="7"/>
      <c r="W24" s="7"/>
      <c r="X24" s="7"/>
      <c r="Y24" s="7"/>
      <c r="Z24" s="7"/>
      <c r="AA24" s="12"/>
    </row>
    <row r="25" spans="1:30" x14ac:dyDescent="0.3">
      <c r="A25" s="154" t="s">
        <v>2</v>
      </c>
      <c r="B25" s="155"/>
      <c r="C25" s="70"/>
      <c r="D25" s="33" t="s">
        <v>3</v>
      </c>
      <c r="E25" s="70"/>
      <c r="F25" s="34" t="s">
        <v>3</v>
      </c>
      <c r="G25" s="70"/>
      <c r="H25" s="34" t="s">
        <v>3</v>
      </c>
      <c r="I25" s="70"/>
      <c r="J25" s="34" t="s">
        <v>3</v>
      </c>
      <c r="K25" s="70"/>
      <c r="L25" s="34" t="s">
        <v>3</v>
      </c>
      <c r="M25" s="70"/>
      <c r="N25" s="34" t="s">
        <v>3</v>
      </c>
      <c r="O25" s="70"/>
      <c r="P25" s="34" t="s">
        <v>3</v>
      </c>
      <c r="Q25" s="56" t="s">
        <v>3</v>
      </c>
      <c r="R25" s="43" t="s">
        <v>39</v>
      </c>
      <c r="T25" s="11"/>
      <c r="U25" s="7"/>
      <c r="V25" s="7"/>
      <c r="W25" s="7"/>
      <c r="X25" s="7"/>
      <c r="Y25" s="7"/>
      <c r="Z25" s="7"/>
      <c r="AA25" s="12"/>
    </row>
    <row r="26" spans="1:30" ht="14.25" thickBot="1" x14ac:dyDescent="0.35">
      <c r="A26" s="156" t="s">
        <v>4</v>
      </c>
      <c r="B26" s="157"/>
      <c r="C26" s="71"/>
      <c r="D26" s="36">
        <f>IF((OR(C26="",C25="")),0,IF((C26&lt;C25),((C26-C25)*24)+24,(C26-C25)*24))</f>
        <v>0</v>
      </c>
      <c r="E26" s="71"/>
      <c r="F26" s="37">
        <f>IF((OR(E26="",E25="")),0,IF((E26&lt;E25),((E26-E25)*24)+24,(E26-E25)*24))</f>
        <v>0</v>
      </c>
      <c r="G26" s="71"/>
      <c r="H26" s="37">
        <f>IF((OR(G26="",G25="")),0,IF((G26&lt;G25),((G26-G25)*24)+24,(G26-G25)*24))</f>
        <v>0</v>
      </c>
      <c r="I26" s="71"/>
      <c r="J26" s="37">
        <f>IF((OR(I26="",I25="")),0,IF((I26&lt;I25),((I26-I25)*24)+24,(I26-I25)*24))</f>
        <v>0</v>
      </c>
      <c r="K26" s="71"/>
      <c r="L26" s="37">
        <f>IF((OR(K26="",K25="")),0,IF((K26&lt;K25),((K26-K25)*24)+24,(K26-K25)*24))</f>
        <v>0</v>
      </c>
      <c r="M26" s="71"/>
      <c r="N26" s="37">
        <f>IF((OR(M26="",M25="")),0,IF((M26&lt;M25),((M26-M25)*24)+24,(M26-M25)*24))</f>
        <v>0</v>
      </c>
      <c r="O26" s="71"/>
      <c r="P26" s="37">
        <f>IF((OR(O26="",O25="")),0,IF((O26&lt;O25),((O26-O25)*24)+24,(O26-O25)*24))</f>
        <v>0</v>
      </c>
      <c r="Q26" s="56" t="s">
        <v>20</v>
      </c>
      <c r="R26" s="88" t="s">
        <v>40</v>
      </c>
      <c r="T26" s="11"/>
      <c r="U26" s="7"/>
      <c r="V26" s="7"/>
      <c r="W26" s="7"/>
      <c r="X26" s="7"/>
      <c r="Y26" s="7"/>
      <c r="Z26" s="7"/>
      <c r="AA26" s="12"/>
    </row>
    <row r="27" spans="1:30" ht="14.25" thickBot="1" x14ac:dyDescent="0.35">
      <c r="A27" s="169" t="s">
        <v>5</v>
      </c>
      <c r="B27" s="170"/>
      <c r="C27" s="59">
        <f>IF(OR(ISTEXT(D23)),"Error in C12 or C15",(D23+D26))</f>
        <v>0</v>
      </c>
      <c r="D27" s="60"/>
      <c r="E27" s="59">
        <f>IF(OR(ISTEXT(F23)),"Error in C12 or C15",(F23+F26))</f>
        <v>0</v>
      </c>
      <c r="F27" s="60"/>
      <c r="G27" s="59">
        <f>IF(OR(ISTEXT(H23)),"Error in C12 or C15",(H23+H26))</f>
        <v>0</v>
      </c>
      <c r="H27" s="60"/>
      <c r="I27" s="59">
        <f>IF(OR(ISTEXT(J23)),"Error in C12 or C15",(J23+J26))</f>
        <v>0</v>
      </c>
      <c r="J27" s="60"/>
      <c r="K27" s="59">
        <f>IF(OR(ISTEXT(L23)),"Error in C12 or C15",(L23+L26))</f>
        <v>0</v>
      </c>
      <c r="L27" s="60"/>
      <c r="M27" s="59">
        <f>IF(OR(ISTEXT(N23)),"Error in C12 or C15",(N23+N26))</f>
        <v>0</v>
      </c>
      <c r="N27" s="60"/>
      <c r="O27" s="59">
        <f>IF(OR(ISTEXT(P23)),"Error in C12 or C15",(P23+P26))</f>
        <v>0</v>
      </c>
      <c r="P27" s="60"/>
      <c r="Q27" s="46">
        <f>SUM(C27:P27)</f>
        <v>0</v>
      </c>
      <c r="R27" s="47">
        <v>5</v>
      </c>
      <c r="T27" s="11" t="s">
        <v>22</v>
      </c>
      <c r="U27" s="7" t="s">
        <v>23</v>
      </c>
      <c r="V27" s="7" t="s">
        <v>24</v>
      </c>
      <c r="W27" s="7" t="s">
        <v>25</v>
      </c>
      <c r="X27" s="7" t="s">
        <v>26</v>
      </c>
      <c r="Y27" s="7" t="s">
        <v>27</v>
      </c>
      <c r="Z27" s="7" t="s">
        <v>28</v>
      </c>
      <c r="AA27" s="12" t="s">
        <v>29</v>
      </c>
    </row>
    <row r="28" spans="1:30" x14ac:dyDescent="0.3">
      <c r="A28" s="158" t="s">
        <v>21</v>
      </c>
      <c r="B28" s="159"/>
      <c r="C28" s="72"/>
      <c r="D28" s="73"/>
      <c r="E28" s="72"/>
      <c r="F28" s="73"/>
      <c r="G28" s="72"/>
      <c r="H28" s="73"/>
      <c r="I28" s="72"/>
      <c r="J28" s="73"/>
      <c r="K28" s="72"/>
      <c r="L28" s="73"/>
      <c r="M28" s="72"/>
      <c r="N28" s="73"/>
      <c r="O28" s="72"/>
      <c r="P28" s="73"/>
      <c r="Q28" s="41">
        <f>C28+E28+G28+I28+K28+M28+O28</f>
        <v>0</v>
      </c>
      <c r="R28" s="82" t="s">
        <v>39</v>
      </c>
      <c r="T28" s="11">
        <f>(IF(D28="AL",C28,0))+(IF(F28="AL",E28))+(IF(H28="AL",G28,0))+(IF(J28="AL",I28,0))+(IF(L28="AL",K28,0))+(IF(N28="AL",M28,0))+(IF(P28="AL",O28,0))</f>
        <v>0</v>
      </c>
      <c r="U28" s="7">
        <f>(IF(D28="PH",C28,0))+(IF(F28="PH",E28))+(IF(H28="PH",G28,0))+(IF(J28="PH",I28,0))+(IF(L28="PH",K28,0))+(IF(N28="PH",M28,0))+(IF(P28="PH",O28,0))</f>
        <v>0</v>
      </c>
      <c r="V28" s="7">
        <f>(IF(D28="V",C28,0))+(IF(F28="V",E28))+(IF(H28="V",G28,0))+(IF(J28="V",I28,0))+(IF(L28="V",K28,0))+(IF(N28="V",M28,0))+(IF(P28="V",O28,0))</f>
        <v>0</v>
      </c>
      <c r="W28" s="7">
        <f>(IF(D28="S",C28,0))+(IF(F28="S",E28))+(IF(H28="S",G28,0))+(IF(J28="S",I28,0))+(IF(L28="S",K28,0))+(IF(N28="S",M28,0))+(IF(P28="S",O28,0))</f>
        <v>0</v>
      </c>
      <c r="X28" s="7">
        <f>(IF(D28="SL",C28,0))+(IF(F28="SL",E28))+(IF(H28="SL",G28,0))+(IF(J28="SL",I28,0))+(IF(L28="SL",K28,0))+(IF(N28="SL",M28,0))+(IF(P28="SL",O28,0))</f>
        <v>0</v>
      </c>
      <c r="Y28" s="7">
        <f>(IF(D28="C",C28,0))+(IF(F28="C",E28))+(IF(H28="C",G28,0))+(IF(J28="C",I28,0))+(IF(L28="C",K28,0))+(IF(N28="C",M28,0))+(IF(P28="C",O28,0))</f>
        <v>0</v>
      </c>
      <c r="Z28" s="7">
        <f>(IF(D28="PB",C28,0))+(IF(F28="PB",E28))+(IF(H28="PB",G28,0))+(IF(J28="PB",I28,0))+(IF(L28="PB",K28,0))+(IF(N28="PB",M28,0))+(IF(P28="PB",O28,0))</f>
        <v>0</v>
      </c>
      <c r="AA28" s="12">
        <f>(IF(D28="O",C28,0))+(IF(F28="O",E28))+(IF(H28="O",G28,0))+(IF(J28="O",I28,0))+(IF(L28="O",K28,0))+(IF(N28="O",M28,0))+(IF(P28="O",O28,0))</f>
        <v>0</v>
      </c>
    </row>
    <row r="29" spans="1:30" ht="14.25" thickBot="1" x14ac:dyDescent="0.35">
      <c r="A29" s="158" t="s">
        <v>21</v>
      </c>
      <c r="B29" s="159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74"/>
      <c r="N29" s="75"/>
      <c r="O29" s="74"/>
      <c r="P29" s="75"/>
      <c r="Q29" s="41">
        <f>C29+E29+G29+I29+K29+M29+O29</f>
        <v>0</v>
      </c>
      <c r="R29" s="82" t="s">
        <v>40</v>
      </c>
      <c r="T29" s="11">
        <f>(IF(D29="AL",C29,0))+(IF(F29="AL",E29))+(IF(H29="AL",G29,0))+(IF(J29="AL",I29,0))+(IF(L29="AL",K29,0))+(IF(N29="AL",M29,0))+(IF(P29="AL",O29,0))</f>
        <v>0</v>
      </c>
      <c r="U29" s="7">
        <f>(IF(D29="PH",C29,0))+(IF(F29="PH",E29))+(IF(H29="PH",G29,0))+(IF(J29="PH",I29,0))+(IF(L29="PH",K29,0))+(IF(N29="PH",M29,0))+(IF(P29="PH",O29,0))</f>
        <v>0</v>
      </c>
      <c r="V29" s="7">
        <f>(IF(D29="V",C29,0))+(IF(F29="V",E29))+(IF(H29="V",G29,0))+(IF(J29="V",I29,0))+(IF(L29="V",K29,0))+(IF(N29="V",M29,0))+(IF(P29="V",O29,0))</f>
        <v>0</v>
      </c>
      <c r="W29" s="7">
        <f>(IF(D29="S",C29,0))+(IF(F29="S",E29))+(IF(H29="S",G29,0))+(IF(J29="S",I29,0))+(IF(L29="S",K29,0))+(IF(N29="S",M29,0))+(IF(P29="S",O29,0))</f>
        <v>0</v>
      </c>
      <c r="X29" s="7">
        <f>(IF(D29="SL",C29,0))+(IF(F29="SL",E29))+(IF(H29="SL",G29,0))+(IF(J29="SL",I29,0))+(IF(L29="SL",K29,0))+(IF(N29="SL",M29,0))+(IF(P29="SL",O29,0))</f>
        <v>0</v>
      </c>
      <c r="Y29" s="7">
        <f>(IF(D29="C",C29,0))+(IF(F29="C",E29))+(IF(H29="C",G29,0))+(IF(J29="C",I29,0))+(IF(L29="C",K29,0))+(IF(N29="C",M29,0))+(IF(P29="C",O29,0))</f>
        <v>0</v>
      </c>
      <c r="Z29" s="7">
        <f>(IF(D29="PB",C29,0))+(IF(F29="PB",E29))+(IF(H29="PB",G29,0))+(IF(J29="PB",I29,0))+(IF(L29="PB",K29,0))+(IF(N29="PB",M29,0))+(IF(P29="PB",O29,0))</f>
        <v>0</v>
      </c>
      <c r="AA29" s="12">
        <f>(IF(D29="O",C29,0))+(IF(F29="O",E29))+(IF(H29="O",G29,0))+(IF(J29="O",I29,0))+(IF(L29="O",K29,0))+(IF(N29="O",M29,0))+(IF(P29="O",O29,0))</f>
        <v>0</v>
      </c>
    </row>
    <row r="30" spans="1:30" ht="14.25" thickBot="1" x14ac:dyDescent="0.35">
      <c r="A30" s="48"/>
      <c r="B30" s="48"/>
      <c r="C30" s="48"/>
      <c r="D30" s="48"/>
      <c r="E30" s="48"/>
      <c r="F30" s="48"/>
      <c r="G30" s="49"/>
      <c r="H30" s="48"/>
      <c r="I30" s="48"/>
      <c r="J30" s="48"/>
      <c r="K30" s="48"/>
      <c r="L30" s="48"/>
      <c r="M30" s="50"/>
      <c r="N30" s="51"/>
      <c r="O30" s="52" t="s">
        <v>42</v>
      </c>
      <c r="P30" s="53"/>
      <c r="Q30" s="83">
        <f>Q27+Q28+Q29</f>
        <v>0</v>
      </c>
      <c r="R30" s="84"/>
      <c r="S30" s="1"/>
      <c r="T30" s="11"/>
      <c r="U30" s="7"/>
      <c r="V30" s="7"/>
      <c r="W30" s="7"/>
      <c r="X30" s="7"/>
      <c r="Y30" s="7"/>
      <c r="Z30" s="7"/>
      <c r="AA30" s="12"/>
    </row>
    <row r="31" spans="1:30" s="1" customFormat="1" ht="13.5" customHeight="1" x14ac:dyDescent="0.3">
      <c r="A31" s="28"/>
      <c r="B31" s="28"/>
      <c r="C31" s="113" t="s">
        <v>0</v>
      </c>
      <c r="D31" s="114"/>
      <c r="E31" s="115">
        <f>IF($E18=0,"",$E18+7)</f>
        <v>42777</v>
      </c>
      <c r="F31" s="29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86"/>
      <c r="R31" s="86"/>
      <c r="S31" s="2"/>
      <c r="T31" s="11"/>
      <c r="U31" s="7"/>
      <c r="V31" s="7"/>
      <c r="W31" s="7"/>
      <c r="X31" s="7"/>
      <c r="Y31" s="7"/>
      <c r="Z31" s="7"/>
      <c r="AA31" s="12"/>
    </row>
    <row r="32" spans="1:30" x14ac:dyDescent="0.3">
      <c r="A32" s="28"/>
      <c r="B32" s="28"/>
      <c r="C32" s="113" t="s">
        <v>1</v>
      </c>
      <c r="D32" s="114"/>
      <c r="E32" s="116">
        <f>IF($E5=0,"",$E31+6)</f>
        <v>42783</v>
      </c>
      <c r="F32" s="30"/>
      <c r="G32" s="54"/>
      <c r="H32" s="28"/>
      <c r="I32" s="28"/>
      <c r="J32" s="28"/>
      <c r="K32" s="28"/>
      <c r="L32" s="28"/>
      <c r="M32" s="28"/>
      <c r="N32" s="28"/>
      <c r="O32" s="28"/>
      <c r="P32" s="28"/>
      <c r="Q32" s="86"/>
      <c r="R32" s="86"/>
      <c r="T32" s="11"/>
      <c r="U32" s="7"/>
      <c r="V32" s="7"/>
      <c r="W32" s="7"/>
      <c r="X32" s="7"/>
      <c r="Y32" s="7"/>
      <c r="Z32" s="7"/>
      <c r="AA32" s="12"/>
    </row>
    <row r="33" spans="1:30" x14ac:dyDescent="0.3">
      <c r="A33" s="28"/>
      <c r="B33" s="28"/>
      <c r="C33" s="78" t="s">
        <v>13</v>
      </c>
      <c r="D33" s="78"/>
      <c r="E33" s="31" t="s">
        <v>14</v>
      </c>
      <c r="F33" s="31"/>
      <c r="G33" s="106" t="s">
        <v>15</v>
      </c>
      <c r="H33" s="106"/>
      <c r="I33" s="106" t="s">
        <v>16</v>
      </c>
      <c r="J33" s="106"/>
      <c r="K33" s="106" t="s">
        <v>17</v>
      </c>
      <c r="L33" s="106"/>
      <c r="M33" s="106" t="s">
        <v>18</v>
      </c>
      <c r="N33" s="106"/>
      <c r="O33" s="106" t="s">
        <v>19</v>
      </c>
      <c r="P33" s="106"/>
      <c r="Q33" s="32"/>
      <c r="R33" s="32"/>
      <c r="T33" s="11"/>
      <c r="U33" s="7"/>
      <c r="V33" s="7"/>
      <c r="W33" s="7"/>
      <c r="X33" s="7"/>
      <c r="Y33" s="7"/>
      <c r="Z33" s="7"/>
      <c r="AA33" s="12"/>
    </row>
    <row r="34" spans="1:30" ht="14.25" thickBot="1" x14ac:dyDescent="0.35">
      <c r="A34" s="28"/>
      <c r="B34" s="28"/>
      <c r="C34" s="112">
        <f>IF(E18=0,"",E18+7)</f>
        <v>42777</v>
      </c>
      <c r="D34" s="111"/>
      <c r="E34" s="110">
        <f>IF($E18=0,"",$E18+8)</f>
        <v>42778</v>
      </c>
      <c r="F34" s="111"/>
      <c r="G34" s="110">
        <f>IF($E18=0,"",$E18+9)</f>
        <v>42779</v>
      </c>
      <c r="H34" s="111"/>
      <c r="I34" s="110">
        <f>IF($E18=0,"",$E18+10)</f>
        <v>42780</v>
      </c>
      <c r="J34" s="111"/>
      <c r="K34" s="110">
        <f>IF($E18=0,"",$E18+11)</f>
        <v>42781</v>
      </c>
      <c r="L34" s="111"/>
      <c r="M34" s="110">
        <f>IF($E18=0,"",$E18+12)</f>
        <v>42782</v>
      </c>
      <c r="N34" s="111"/>
      <c r="O34" s="110">
        <f>IF($E18=0,"",$E18+13)</f>
        <v>42783</v>
      </c>
      <c r="P34" s="111"/>
      <c r="Q34" s="87"/>
      <c r="R34" s="87"/>
      <c r="T34" s="11"/>
      <c r="U34" s="7"/>
      <c r="V34" s="7"/>
      <c r="W34" s="7"/>
      <c r="X34" s="7"/>
      <c r="Y34" s="7"/>
      <c r="Z34" s="7"/>
      <c r="AA34" s="12"/>
    </row>
    <row r="35" spans="1:30" x14ac:dyDescent="0.3">
      <c r="A35" s="154" t="s">
        <v>2</v>
      </c>
      <c r="B35" s="155"/>
      <c r="C35" s="70"/>
      <c r="D35" s="33" t="s">
        <v>3</v>
      </c>
      <c r="E35" s="70"/>
      <c r="F35" s="34" t="s">
        <v>3</v>
      </c>
      <c r="G35" s="70"/>
      <c r="H35" s="34" t="s">
        <v>3</v>
      </c>
      <c r="I35" s="70"/>
      <c r="J35" s="34" t="s">
        <v>3</v>
      </c>
      <c r="K35" s="70"/>
      <c r="L35" s="34" t="s">
        <v>3</v>
      </c>
      <c r="M35" s="70"/>
      <c r="N35" s="34" t="s">
        <v>3</v>
      </c>
      <c r="O35" s="70"/>
      <c r="P35" s="34" t="s">
        <v>3</v>
      </c>
      <c r="Q35" s="32"/>
      <c r="R35" s="32"/>
      <c r="T35" s="11"/>
      <c r="U35" s="7"/>
      <c r="V35" s="7"/>
      <c r="W35" s="7"/>
      <c r="X35" s="7"/>
      <c r="Y35" s="7"/>
      <c r="Z35" s="7"/>
      <c r="AA35" s="12"/>
    </row>
    <row r="36" spans="1:30" ht="14.25" thickBot="1" x14ac:dyDescent="0.35">
      <c r="A36" s="152" t="s">
        <v>4</v>
      </c>
      <c r="B36" s="153"/>
      <c r="C36" s="71"/>
      <c r="D36" s="36">
        <f>IF((OR(C36="",C35="")),0,IF((C36&lt;C35),((C36-C35)*24)+24,(C36-C35)*24))</f>
        <v>0</v>
      </c>
      <c r="E36" s="71"/>
      <c r="F36" s="37">
        <f>IF((OR(E36="",E35="")),0,IF((E36&lt;E35),((E36-E35)*24)+24,(E36-E35)*24))</f>
        <v>0</v>
      </c>
      <c r="G36" s="71"/>
      <c r="H36" s="37">
        <f>IF((OR(G36="",G35="")),0,IF((G36&lt;G35),((G36-G35)*24)+24,(G36-G35)*24))</f>
        <v>0</v>
      </c>
      <c r="I36" s="71"/>
      <c r="J36" s="37">
        <f>IF((OR(I36="",I35="")),0,IF((I36&lt;I35),((I36-I35)*24)+24,(I36-I35)*24))</f>
        <v>0</v>
      </c>
      <c r="K36" s="71"/>
      <c r="L36" s="37">
        <f>IF((OR(K36="",K35="")),0,IF((K36&lt;K35),((K36-K35)*24)+24,(K36-K35)*24))</f>
        <v>0</v>
      </c>
      <c r="M36" s="71"/>
      <c r="N36" s="37">
        <f>IF((OR(M36="",M35="")),0,IF((M36&lt;M35),((M36-M35)*24)+24,(M36-M35)*24))</f>
        <v>0</v>
      </c>
      <c r="O36" s="71"/>
      <c r="P36" s="37">
        <f>IF((OR(O36="",O35="")),0,IF((O36&lt;O35),((O36-O35)*24)+24,(O36-O35)*24))</f>
        <v>0</v>
      </c>
      <c r="Q36" s="87"/>
      <c r="R36" s="87"/>
      <c r="T36" s="11"/>
      <c r="U36" s="7"/>
      <c r="V36" s="7"/>
      <c r="W36" s="7"/>
      <c r="X36" s="7"/>
      <c r="Y36" s="7"/>
      <c r="Z36" s="7"/>
      <c r="AA36" s="12"/>
    </row>
    <row r="37" spans="1:30" ht="14.25" thickBot="1" x14ac:dyDescent="0.35">
      <c r="A37" s="38"/>
      <c r="B37" s="39"/>
      <c r="C37" s="40"/>
      <c r="D37" s="41"/>
      <c r="E37" s="55"/>
      <c r="F37" s="41"/>
      <c r="G37" s="55"/>
      <c r="H37" s="41"/>
      <c r="I37" s="55"/>
      <c r="J37" s="41"/>
      <c r="K37" s="55"/>
      <c r="L37" s="41"/>
      <c r="M37" s="55"/>
      <c r="N37" s="41"/>
      <c r="O37" s="55"/>
      <c r="P37" s="61"/>
      <c r="Q37" s="32"/>
      <c r="R37" s="32"/>
      <c r="T37" s="11"/>
      <c r="U37" s="7"/>
      <c r="V37" s="7"/>
      <c r="W37" s="7"/>
      <c r="X37" s="7"/>
      <c r="Y37" s="7"/>
      <c r="Z37" s="7"/>
      <c r="AA37" s="12"/>
    </row>
    <row r="38" spans="1:30" x14ac:dyDescent="0.3">
      <c r="A38" s="154" t="s">
        <v>2</v>
      </c>
      <c r="B38" s="155"/>
      <c r="C38" s="70"/>
      <c r="D38" s="33" t="s">
        <v>3</v>
      </c>
      <c r="E38" s="70"/>
      <c r="F38" s="34" t="s">
        <v>3</v>
      </c>
      <c r="G38" s="70"/>
      <c r="H38" s="34" t="s">
        <v>3</v>
      </c>
      <c r="I38" s="70"/>
      <c r="J38" s="34" t="s">
        <v>3</v>
      </c>
      <c r="K38" s="70"/>
      <c r="L38" s="34" t="s">
        <v>3</v>
      </c>
      <c r="M38" s="70"/>
      <c r="N38" s="34" t="s">
        <v>3</v>
      </c>
      <c r="O38" s="70"/>
      <c r="P38" s="34" t="s">
        <v>3</v>
      </c>
      <c r="Q38" s="56" t="s">
        <v>3</v>
      </c>
      <c r="R38" s="43"/>
      <c r="T38" s="11"/>
      <c r="U38" s="7"/>
      <c r="V38" s="7"/>
      <c r="W38" s="7"/>
      <c r="X38" s="7"/>
      <c r="Y38" s="7"/>
      <c r="Z38" s="7"/>
      <c r="AA38" s="12"/>
    </row>
    <row r="39" spans="1:30" ht="14.25" thickBot="1" x14ac:dyDescent="0.35">
      <c r="A39" s="156" t="s">
        <v>4</v>
      </c>
      <c r="B39" s="157"/>
      <c r="C39" s="71"/>
      <c r="D39" s="36">
        <f>IF((OR(C39="",C38="")),0,IF((C39&lt;C38),((C39-C38)*24)+24,(C39-C38)*24))</f>
        <v>0</v>
      </c>
      <c r="E39" s="71"/>
      <c r="F39" s="37">
        <f>IF((OR(E39="",E38="")),0,IF((E39&lt;E38),((E39-E38)*24)+24,(E39-E38)*24))</f>
        <v>0</v>
      </c>
      <c r="G39" s="71"/>
      <c r="H39" s="37">
        <f>IF((OR(G39="",G38="")),0,IF((G39&lt;G38),((G39-G38)*24)+24,(G39-G38)*24))</f>
        <v>0</v>
      </c>
      <c r="I39" s="71"/>
      <c r="J39" s="37">
        <f>IF((OR(I39="",I38="")),0,IF((I39&lt;I38),((I39-I38)*24)+24,(I39-I38)*24))</f>
        <v>0</v>
      </c>
      <c r="K39" s="71"/>
      <c r="L39" s="37">
        <f>IF((OR(K39="",K38="")),0,IF((K39&lt;K38),((K39-K38)*24)+24,(K39-K38)*24))</f>
        <v>0</v>
      </c>
      <c r="M39" s="71"/>
      <c r="N39" s="37">
        <f>IF((OR(M39="",M38="")),0,IF((M39&lt;M38),((M39-M38)*24)+24,(M39-M38)*24))</f>
        <v>0</v>
      </c>
      <c r="O39" s="71"/>
      <c r="P39" s="37">
        <f>IF((OR(O39="",O38="")),0,IF((O39&lt;O38),((O39-O38)*24)+24,(O39-O38)*24))</f>
        <v>0</v>
      </c>
      <c r="Q39" s="56" t="s">
        <v>20</v>
      </c>
      <c r="R39" s="88"/>
      <c r="T39" s="11"/>
      <c r="U39" s="7"/>
      <c r="V39" s="7"/>
      <c r="W39" s="7"/>
      <c r="X39" s="7"/>
      <c r="Y39" s="7"/>
      <c r="Z39" s="7"/>
      <c r="AA39" s="12"/>
    </row>
    <row r="40" spans="1:30" ht="14.25" thickBot="1" x14ac:dyDescent="0.35">
      <c r="A40" s="169" t="s">
        <v>5</v>
      </c>
      <c r="B40" s="170"/>
      <c r="C40" s="59">
        <f>IF(OR(ISTEXT(D36)),"Error in C12 or C15",(D36+D39))</f>
        <v>0</v>
      </c>
      <c r="D40" s="60"/>
      <c r="E40" s="59">
        <f>IF(OR(ISTEXT(F36)),"Error in C12 or C15",(F36+F39))</f>
        <v>0</v>
      </c>
      <c r="F40" s="60"/>
      <c r="G40" s="59">
        <f>IF(OR(ISTEXT(H36)),"Error in C12 or C15",(H36+H39))</f>
        <v>0</v>
      </c>
      <c r="H40" s="60"/>
      <c r="I40" s="59">
        <f>IF(OR(ISTEXT(J36)),"Error in C12 or C15",(J36+J39))</f>
        <v>0</v>
      </c>
      <c r="J40" s="60"/>
      <c r="K40" s="59">
        <f>IF(OR(ISTEXT(L36)),"Error in C12 or C15",(L36+L39))</f>
        <v>0</v>
      </c>
      <c r="L40" s="60"/>
      <c r="M40" s="59">
        <f>IF(OR(ISTEXT(N36)),"Error in C12 or C15",(N36+N39))</f>
        <v>0</v>
      </c>
      <c r="N40" s="60"/>
      <c r="O40" s="59">
        <f>IF(OR(ISTEXT(P36)),"Error in C12 or C15",(P36+P39))</f>
        <v>0</v>
      </c>
      <c r="P40" s="60"/>
      <c r="Q40" s="46">
        <f>SUM(C40:P40)</f>
        <v>0</v>
      </c>
      <c r="R40" s="47"/>
      <c r="T40" s="11" t="s">
        <v>22</v>
      </c>
      <c r="U40" s="7" t="s">
        <v>23</v>
      </c>
      <c r="V40" s="7" t="s">
        <v>24</v>
      </c>
      <c r="W40" s="7" t="s">
        <v>25</v>
      </c>
      <c r="X40" s="7" t="s">
        <v>26</v>
      </c>
      <c r="Y40" s="7" t="s">
        <v>27</v>
      </c>
      <c r="Z40" s="7" t="s">
        <v>28</v>
      </c>
      <c r="AA40" s="12" t="s">
        <v>29</v>
      </c>
    </row>
    <row r="41" spans="1:30" x14ac:dyDescent="0.3">
      <c r="A41" s="158" t="s">
        <v>21</v>
      </c>
      <c r="B41" s="159"/>
      <c r="C41" s="72"/>
      <c r="D41" s="73"/>
      <c r="E41" s="72"/>
      <c r="F41" s="73"/>
      <c r="G41" s="72"/>
      <c r="H41" s="73"/>
      <c r="I41" s="72"/>
      <c r="J41" s="73"/>
      <c r="K41" s="72"/>
      <c r="L41" s="73"/>
      <c r="M41" s="72"/>
      <c r="N41" s="73"/>
      <c r="O41" s="72"/>
      <c r="P41" s="73"/>
      <c r="Q41" s="41">
        <f>C41+E41+G41+I41+K41+M41+O41</f>
        <v>0</v>
      </c>
      <c r="R41" s="82" t="s">
        <v>39</v>
      </c>
      <c r="T41" s="11">
        <f>(IF(D41="AL",C41,0))+(IF(F41="AL",E41))+(IF(H41="AL",G41,0))+(IF(J41="AL",I41,0))+(IF(L41="AL",K41,0))+(IF(N41="AL",M41,0))+(IF(P41="AL",O41,0))</f>
        <v>0</v>
      </c>
      <c r="U41" s="7">
        <f>(IF(D41="PH",C41,0))+(IF(F41="PH",E41))+(IF(H41="PH",G41,0))+(IF(J41="PH",I41,0))+(IF(L41="PH",K41,0))+(IF(N41="PH",M41,0))+(IF(P41="PH",O41,0))</f>
        <v>0</v>
      </c>
      <c r="V41" s="7">
        <f>(IF(D41="V",C41,0))+(IF(F41="V",E41))+(IF(H41="V",G41,0))+(IF(J41="V",I41,0))+(IF(L41="V",K41,0))+(IF(N41="V",M41,0))+(IF(P41="V",O41,0))</f>
        <v>0</v>
      </c>
      <c r="W41" s="7">
        <f>(IF(D41="S",C41,0))+(IF(F41="S",E41))+(IF(H41="S",G41,0))+(IF(J41="S",I41,0))+(IF(L41="S",K41,0))+(IF(N41="S",M41,0))+(IF(P41="S",O41,0))</f>
        <v>0</v>
      </c>
      <c r="X41" s="7">
        <f>(IF(D41="SL",C41,0))+(IF(F41="SL",E41))+(IF(H41="SL",G41,0))+(IF(J41="SL",I41,0))+(IF(L41="SL",K41,0))+(IF(N41="SL",M41,0))+(IF(P41="SL",O41,0))</f>
        <v>0</v>
      </c>
      <c r="Y41" s="7">
        <f>(IF(D41="C",C41,0))+(IF(F41="C",E41))+(IF(H41="C",G41,0))+(IF(J41="C",I41,0))+(IF(L41="C",K41,0))+(IF(N41="C",M41,0))+(IF(P41="C",O41,0))</f>
        <v>0</v>
      </c>
      <c r="Z41" s="7">
        <f>(IF(D41="PB",C41,0))+(IF(F41="PB",E41))+(IF(H41="PB",G41,0))+(IF(J41="PB",I41,0))+(IF(L41="PB",K41,0))+(IF(N41="PB",M41,0))+(IF(P41="PB",O41,0))</f>
        <v>0</v>
      </c>
      <c r="AA41" s="12">
        <f>(IF(D41="O",C41,0))+(IF(F41="O",E41))+(IF(H41="O",G41,0))+(IF(J41="O",I41,0))+(IF(L41="O",K41,0))+(IF(N41="O",M41,0))+(IF(P41="O",O41,0))</f>
        <v>0</v>
      </c>
    </row>
    <row r="42" spans="1:30" ht="14.25" thickBot="1" x14ac:dyDescent="0.35">
      <c r="A42" s="158" t="s">
        <v>21</v>
      </c>
      <c r="B42" s="159"/>
      <c r="C42" s="74"/>
      <c r="D42" s="75"/>
      <c r="E42" s="74"/>
      <c r="F42" s="75"/>
      <c r="G42" s="74"/>
      <c r="H42" s="75"/>
      <c r="I42" s="74"/>
      <c r="J42" s="75"/>
      <c r="K42" s="74"/>
      <c r="L42" s="75"/>
      <c r="M42" s="74"/>
      <c r="N42" s="75"/>
      <c r="O42" s="74"/>
      <c r="P42" s="75"/>
      <c r="Q42" s="41">
        <f>C42+E42+G42+I42+K42+M42+O42</f>
        <v>0</v>
      </c>
      <c r="R42" s="82" t="s">
        <v>40</v>
      </c>
      <c r="T42" s="11">
        <f>(IF(D42="AL",C42,0))+(IF(F42="AL",E42))+(IF(H42="AL",G42,0))+(IF(J42="AL",I42,0))+(IF(L42="AL",K42,0))+(IF(N42="AL",M42,0))+(IF(P42="AL",O42,0))</f>
        <v>0</v>
      </c>
      <c r="U42" s="7">
        <f>(IF(D42="PH",C42,0))+(IF(F42="PH",E42))+(IF(H42="PH",G42,0))+(IF(J42="PH",I42,0))+(IF(L42="PH",K42,0))+(IF(N42="PH",M42,0))+(IF(P42="PH",O42,0))</f>
        <v>0</v>
      </c>
      <c r="V42" s="7">
        <f>(IF(D42="V",C42,0))+(IF(F42="V",E42))+(IF(H42="V",G42,0))+(IF(J42="V",I42,0))+(IF(L42="V",K42,0))+(IF(N42="V",M42,0))+(IF(P42="V",O42,0))</f>
        <v>0</v>
      </c>
      <c r="W42" s="7">
        <f>(IF(D42="S",C42,0))+(IF(F42="S",E42))+(IF(H42="S",G42,0))+(IF(J42="S",I42,0))+(IF(L42="S",K42,0))+(IF(N42="S",M42,0))+(IF(P42="S",O42,0))</f>
        <v>0</v>
      </c>
      <c r="X42" s="7">
        <f>(IF(D42="SL",C42,0))+(IF(F42="SL",E42))+(IF(H42="SL",G42,0))+(IF(J42="SL",I42,0))+(IF(L42="SL",K42,0))+(IF(N42="SL",M42,0))+(IF(P42="SL",O42,0))</f>
        <v>0</v>
      </c>
      <c r="Y42" s="7">
        <f>(IF(D42="C",C42,0))+(IF(F42="C",E42))+(IF(H42="C",G42,0))+(IF(J42="C",I42,0))+(IF(L42="C",K42,0))+(IF(N42="C",M42,0))+(IF(P42="C",O42,0))</f>
        <v>0</v>
      </c>
      <c r="Z42" s="7">
        <f>(IF(D42="PB",C42,0))+(IF(F42="PB",E42))+(IF(H42="PB",G42,0))+(IF(J42="PB",I42,0))+(IF(L42="PB",K42,0))+(IF(N42="PB",M42,0))+(IF(P42="PB",O42,0))</f>
        <v>0</v>
      </c>
      <c r="AA42" s="12">
        <f>(IF(D42="O",C42,0))+(IF(F42="O",E42))+(IF(H42="O",G42,0))+(IF(J42="O",I42,0))+(IF(L42="O",K42,0))+(IF(N42="O",M42,0))+(IF(P42="O",O42,0))</f>
        <v>0</v>
      </c>
    </row>
    <row r="43" spans="1:30" ht="14.25" thickBot="1" x14ac:dyDescent="0.35">
      <c r="A43" s="48"/>
      <c r="B43" s="48"/>
      <c r="C43" s="48"/>
      <c r="D43" s="48"/>
      <c r="E43" s="48"/>
      <c r="F43" s="48"/>
      <c r="G43" s="49"/>
      <c r="H43" s="48"/>
      <c r="I43" s="48"/>
      <c r="J43" s="48"/>
      <c r="K43" s="48"/>
      <c r="L43" s="48"/>
      <c r="M43" s="50"/>
      <c r="N43" s="51"/>
      <c r="O43" s="52" t="s">
        <v>42</v>
      </c>
      <c r="P43" s="53"/>
      <c r="Q43" s="83">
        <f>Q40+Q41+Q42</f>
        <v>0</v>
      </c>
      <c r="R43" s="84"/>
      <c r="S43" s="1"/>
      <c r="T43" s="11"/>
      <c r="U43" s="7"/>
      <c r="V43" s="7"/>
      <c r="W43" s="7"/>
      <c r="X43" s="7"/>
      <c r="Y43" s="7"/>
      <c r="Z43" s="7"/>
      <c r="AA43" s="12"/>
    </row>
    <row r="44" spans="1:30" x14ac:dyDescent="0.3">
      <c r="A44" s="28"/>
      <c r="B44" s="28"/>
      <c r="C44" s="113" t="s">
        <v>0</v>
      </c>
      <c r="D44" s="114"/>
      <c r="E44" s="115">
        <v>42784</v>
      </c>
      <c r="F44" s="121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86"/>
      <c r="R44" s="86"/>
      <c r="T44" s="11"/>
      <c r="U44" s="7"/>
      <c r="V44" s="7"/>
      <c r="W44" s="7"/>
      <c r="X44" s="7"/>
      <c r="Y44" s="7"/>
      <c r="Z44" s="7"/>
      <c r="AA44" s="12"/>
      <c r="AB44" s="1"/>
      <c r="AC44" s="1"/>
      <c r="AD44" s="1"/>
    </row>
    <row r="45" spans="1:30" x14ac:dyDescent="0.3">
      <c r="A45" s="28"/>
      <c r="B45" s="28"/>
      <c r="C45" s="113" t="s">
        <v>1</v>
      </c>
      <c r="D45" s="114"/>
      <c r="E45" s="116">
        <f>IF($E$44=0,"",$E$44+6)</f>
        <v>42790</v>
      </c>
      <c r="F45" s="122"/>
      <c r="G45" s="28" t="s">
        <v>48</v>
      </c>
      <c r="H45" s="28"/>
      <c r="I45" s="28"/>
      <c r="J45" s="28"/>
      <c r="K45" s="28"/>
      <c r="L45" s="28"/>
      <c r="M45" s="28"/>
      <c r="N45" s="28"/>
      <c r="O45" s="28"/>
      <c r="P45" s="28"/>
      <c r="Q45" s="86"/>
      <c r="R45" s="86"/>
      <c r="T45" s="11"/>
      <c r="U45" s="7"/>
      <c r="V45" s="7"/>
      <c r="W45" s="7"/>
      <c r="X45" s="7"/>
      <c r="Y45" s="7"/>
      <c r="Z45" s="7"/>
      <c r="AA45" s="12"/>
    </row>
    <row r="46" spans="1:30" x14ac:dyDescent="0.3">
      <c r="A46" s="28"/>
      <c r="B46" s="28"/>
      <c r="C46" s="78" t="s">
        <v>13</v>
      </c>
      <c r="D46" s="78"/>
      <c r="E46" s="31" t="s">
        <v>14</v>
      </c>
      <c r="F46" s="31"/>
      <c r="G46" s="106" t="s">
        <v>15</v>
      </c>
      <c r="H46" s="106"/>
      <c r="I46" s="106" t="s">
        <v>16</v>
      </c>
      <c r="J46" s="106"/>
      <c r="K46" s="106" t="s">
        <v>17</v>
      </c>
      <c r="L46" s="106"/>
      <c r="M46" s="106" t="s">
        <v>18</v>
      </c>
      <c r="N46" s="106"/>
      <c r="O46" s="106" t="s">
        <v>19</v>
      </c>
      <c r="P46" s="106"/>
      <c r="Q46" s="32"/>
      <c r="R46" s="32"/>
      <c r="T46" s="11"/>
      <c r="U46" s="7"/>
      <c r="V46" s="7"/>
      <c r="W46" s="7"/>
      <c r="X46" s="7"/>
      <c r="Y46" s="7"/>
      <c r="Z46" s="7"/>
      <c r="AA46" s="12"/>
    </row>
    <row r="47" spans="1:30" ht="14.25" thickBot="1" x14ac:dyDescent="0.35">
      <c r="A47" s="28"/>
      <c r="B47" s="28"/>
      <c r="C47" s="110">
        <f>IF($E$44=0,"",$E$44)</f>
        <v>42784</v>
      </c>
      <c r="D47" s="111"/>
      <c r="E47" s="110">
        <f>IF($E$44=0,"",$E$44+1)</f>
        <v>42785</v>
      </c>
      <c r="F47" s="111"/>
      <c r="G47" s="110">
        <f>IF($E$44=0,"",$E$44+2)</f>
        <v>42786</v>
      </c>
      <c r="H47" s="111"/>
      <c r="I47" s="110">
        <f>IF($E$44=0,"",$E$44+3)</f>
        <v>42787</v>
      </c>
      <c r="J47" s="111"/>
      <c r="K47" s="110">
        <f>IF($E$44=0,"",$E$44+4)</f>
        <v>42788</v>
      </c>
      <c r="L47" s="111"/>
      <c r="M47" s="110">
        <f>IF($E$44=0,"",$E$44+5)</f>
        <v>42789</v>
      </c>
      <c r="N47" s="111"/>
      <c r="O47" s="110">
        <f>IF($E$44=0,"",$E$44+6)</f>
        <v>42790</v>
      </c>
      <c r="P47" s="111"/>
      <c r="Q47" s="87"/>
      <c r="R47" s="87"/>
      <c r="T47" s="11"/>
      <c r="U47" s="7"/>
      <c r="V47" s="7"/>
      <c r="W47" s="7"/>
      <c r="X47" s="7"/>
      <c r="Y47" s="7"/>
      <c r="Z47" s="7"/>
      <c r="AA47" s="12"/>
    </row>
    <row r="48" spans="1:30" x14ac:dyDescent="0.3">
      <c r="A48" s="154" t="s">
        <v>2</v>
      </c>
      <c r="B48" s="155"/>
      <c r="C48" s="70"/>
      <c r="D48" s="33" t="s">
        <v>3</v>
      </c>
      <c r="E48" s="70"/>
      <c r="F48" s="34" t="s">
        <v>3</v>
      </c>
      <c r="G48" s="70"/>
      <c r="H48" s="34" t="s">
        <v>3</v>
      </c>
      <c r="I48" s="70"/>
      <c r="J48" s="34" t="s">
        <v>3</v>
      </c>
      <c r="K48" s="70"/>
      <c r="L48" s="34" t="s">
        <v>3</v>
      </c>
      <c r="M48" s="70"/>
      <c r="N48" s="34" t="s">
        <v>3</v>
      </c>
      <c r="O48" s="70"/>
      <c r="P48" s="34" t="s">
        <v>3</v>
      </c>
      <c r="Q48" s="32"/>
      <c r="R48" s="32"/>
      <c r="T48" s="11"/>
      <c r="U48" s="7"/>
      <c r="V48" s="7"/>
      <c r="W48" s="7"/>
      <c r="X48" s="7"/>
      <c r="Y48" s="7"/>
      <c r="Z48" s="7"/>
      <c r="AA48" s="12"/>
    </row>
    <row r="49" spans="1:30" ht="14.25" thickBot="1" x14ac:dyDescent="0.35">
      <c r="A49" s="152" t="s">
        <v>4</v>
      </c>
      <c r="B49" s="153"/>
      <c r="C49" s="71"/>
      <c r="D49" s="36">
        <f>IF((OR(C49="",C48="")),0,IF((C49&lt;C48),((C49-C48)*24)+24,(C49-C48)*24))</f>
        <v>0</v>
      </c>
      <c r="E49" s="71"/>
      <c r="F49" s="37">
        <f>IF((OR(E49="",E48="")),0,IF((E49&lt;E48),((E49-E48)*24)+24,(E49-E48)*24))</f>
        <v>0</v>
      </c>
      <c r="G49" s="71"/>
      <c r="H49" s="37">
        <f>IF((OR(G49="",G48="")),0,IF((G49&lt;G48),((G49-G48)*24)+24,(G49-G48)*24))</f>
        <v>0</v>
      </c>
      <c r="I49" s="71"/>
      <c r="J49" s="37">
        <f>IF((OR(I49="",I48="")),0,IF((I49&lt;I48),((I49-I48)*24)+24,(I49-I48)*24))</f>
        <v>0</v>
      </c>
      <c r="K49" s="71"/>
      <c r="L49" s="37">
        <f>IF((OR(K49="",K48="")),0,IF((K49&lt;K48),((K49-K48)*24)+24,(K49-K48)*24))</f>
        <v>0</v>
      </c>
      <c r="M49" s="71"/>
      <c r="N49" s="37">
        <f>IF((OR(M49="",M48="")),0,IF((M49&lt;M48),((M49-M48)*24)+24,(M49-M48)*24))</f>
        <v>0</v>
      </c>
      <c r="O49" s="71"/>
      <c r="P49" s="37">
        <f>IF((OR(O49="",O48="")),0,IF((O49&lt;O48),((O49-O48)*24)+24,(O49-O48)*24))</f>
        <v>0</v>
      </c>
      <c r="Q49" s="87"/>
      <c r="R49" s="87"/>
      <c r="T49" s="11"/>
      <c r="U49" s="7"/>
      <c r="V49" s="7"/>
      <c r="W49" s="7"/>
      <c r="X49" s="7"/>
      <c r="Y49" s="7"/>
      <c r="Z49" s="7"/>
      <c r="AA49" s="12"/>
    </row>
    <row r="50" spans="1:30" ht="14.25" thickBot="1" x14ac:dyDescent="0.35">
      <c r="A50" s="38"/>
      <c r="B50" s="39"/>
      <c r="C50" s="40"/>
      <c r="D50" s="41"/>
      <c r="E50" s="55"/>
      <c r="F50" s="41"/>
      <c r="G50" s="55"/>
      <c r="H50" s="41"/>
      <c r="I50" s="55"/>
      <c r="J50" s="41"/>
      <c r="K50" s="55"/>
      <c r="L50" s="41"/>
      <c r="M50" s="55"/>
      <c r="N50" s="41"/>
      <c r="O50" s="55"/>
      <c r="P50" s="41"/>
      <c r="Q50" s="32"/>
      <c r="R50" s="32"/>
      <c r="T50" s="11"/>
      <c r="U50" s="7"/>
      <c r="V50" s="7"/>
      <c r="W50" s="7"/>
      <c r="X50" s="7"/>
      <c r="Y50" s="7"/>
      <c r="Z50" s="7"/>
      <c r="AA50" s="12"/>
    </row>
    <row r="51" spans="1:30" x14ac:dyDescent="0.3">
      <c r="A51" s="154" t="s">
        <v>2</v>
      </c>
      <c r="B51" s="155"/>
      <c r="C51" s="70"/>
      <c r="D51" s="33" t="s">
        <v>3</v>
      </c>
      <c r="E51" s="70"/>
      <c r="F51" s="34" t="s">
        <v>3</v>
      </c>
      <c r="G51" s="70"/>
      <c r="H51" s="34" t="s">
        <v>3</v>
      </c>
      <c r="I51" s="70"/>
      <c r="J51" s="34" t="s">
        <v>3</v>
      </c>
      <c r="K51" s="70"/>
      <c r="L51" s="34" t="s">
        <v>3</v>
      </c>
      <c r="M51" s="70"/>
      <c r="N51" s="34" t="s">
        <v>3</v>
      </c>
      <c r="O51" s="70"/>
      <c r="P51" s="34" t="s">
        <v>3</v>
      </c>
      <c r="Q51" s="42" t="s">
        <v>3</v>
      </c>
      <c r="R51" s="43" t="s">
        <v>39</v>
      </c>
      <c r="T51" s="11"/>
      <c r="U51" s="7"/>
      <c r="V51" s="7"/>
      <c r="W51" s="7"/>
      <c r="X51" s="7"/>
      <c r="Y51" s="7"/>
      <c r="Z51" s="7"/>
      <c r="AA51" s="12"/>
    </row>
    <row r="52" spans="1:30" ht="14.25" thickBot="1" x14ac:dyDescent="0.35">
      <c r="A52" s="156" t="s">
        <v>4</v>
      </c>
      <c r="B52" s="157"/>
      <c r="C52" s="71"/>
      <c r="D52" s="36">
        <f>IF((OR(C52="",C51="")),0,IF((C52&lt;C51),((C52-C51)*24)+24,(C52-C51)*24))</f>
        <v>0</v>
      </c>
      <c r="E52" s="71"/>
      <c r="F52" s="37">
        <f>IF((OR(E52="",E51="")),0,IF((E52&lt;E51),((E52-E51)*24)+24,(E52-E51)*24))</f>
        <v>0</v>
      </c>
      <c r="G52" s="71"/>
      <c r="H52" s="37">
        <f>IF((OR(G52="",G51="")),0,IF((G52&lt;G51),((G52-G51)*24)+24,(G52-G51)*24))</f>
        <v>0</v>
      </c>
      <c r="I52" s="71"/>
      <c r="J52" s="37">
        <f>IF((OR(I52="",I51="")),0,IF((I52&lt;I51),((I52-I51)*24)+24,(I52-I51)*24))</f>
        <v>0</v>
      </c>
      <c r="K52" s="71"/>
      <c r="L52" s="37">
        <f>IF((OR(K52="",K51="")),0,IF((K52&lt;K51),((K52-K51)*24)+24,(K52-K51)*24))</f>
        <v>0</v>
      </c>
      <c r="M52" s="71"/>
      <c r="N52" s="37">
        <f>IF((OR(M52="",M51="")),0,IF((M52&lt;M51),((M52-M51)*24)+24,(M52-M51)*24))</f>
        <v>0</v>
      </c>
      <c r="O52" s="71"/>
      <c r="P52" s="37">
        <f>IF((OR(O52="",O51="")),0,IF((O52&lt;O51),((O52-O51)*24)+24,(O52-O51)*24))</f>
        <v>0</v>
      </c>
      <c r="Q52" s="42" t="s">
        <v>20</v>
      </c>
      <c r="R52" s="88" t="s">
        <v>40</v>
      </c>
      <c r="T52" s="11"/>
      <c r="U52" s="7"/>
      <c r="V52" s="7"/>
      <c r="W52" s="7"/>
      <c r="X52" s="7"/>
      <c r="Y52" s="7"/>
      <c r="Z52" s="7"/>
      <c r="AA52" s="12"/>
    </row>
    <row r="53" spans="1:30" ht="14.25" thickBot="1" x14ac:dyDescent="0.35">
      <c r="A53" s="169" t="s">
        <v>41</v>
      </c>
      <c r="B53" s="170"/>
      <c r="C53" s="44">
        <f>IF(OR(ISTEXT(D49)),"Error in C12 or C15",(D49+D52))</f>
        <v>0</v>
      </c>
      <c r="D53" s="45"/>
      <c r="E53" s="44">
        <f>IF(OR(ISTEXT(F49)),"Error in C12 or C15",(F49+F52))</f>
        <v>0</v>
      </c>
      <c r="F53" s="45"/>
      <c r="G53" s="44">
        <f>IF(OR(ISTEXT(H49)),"Error in C12 or C15",(H49+H52))</f>
        <v>0</v>
      </c>
      <c r="H53" s="45"/>
      <c r="I53" s="44">
        <f>IF(OR(ISTEXT(J49)),"Error in C12 or C15",(J49+J52))</f>
        <v>0</v>
      </c>
      <c r="J53" s="45"/>
      <c r="K53" s="44">
        <f>IF(OR(ISTEXT(L49)),"Error in C12 or C15",(L49+L52))</f>
        <v>0</v>
      </c>
      <c r="L53" s="45"/>
      <c r="M53" s="44">
        <f>IF(OR(ISTEXT(N49)),"Error in C12 or C15",(N49+N52))</f>
        <v>0</v>
      </c>
      <c r="N53" s="45"/>
      <c r="O53" s="44">
        <f>IF(OR(ISTEXT(P49)),"Error in C12 or C15",(P49+P52))</f>
        <v>0</v>
      </c>
      <c r="P53" s="45"/>
      <c r="Q53" s="46">
        <f>SUM(C53:P53)</f>
        <v>0</v>
      </c>
      <c r="R53" s="47"/>
      <c r="T53" s="11" t="s">
        <v>22</v>
      </c>
      <c r="U53" s="7" t="s">
        <v>23</v>
      </c>
      <c r="V53" s="7" t="s">
        <v>24</v>
      </c>
      <c r="W53" s="7" t="s">
        <v>25</v>
      </c>
      <c r="X53" s="7" t="s">
        <v>26</v>
      </c>
      <c r="Y53" s="7" t="s">
        <v>27</v>
      </c>
      <c r="Z53" s="7" t="s">
        <v>28</v>
      </c>
      <c r="AA53" s="12" t="s">
        <v>29</v>
      </c>
    </row>
    <row r="54" spans="1:30" x14ac:dyDescent="0.3">
      <c r="A54" s="158" t="s">
        <v>21</v>
      </c>
      <c r="B54" s="159"/>
      <c r="C54" s="72"/>
      <c r="D54" s="73"/>
      <c r="E54" s="72"/>
      <c r="F54" s="73"/>
      <c r="G54" s="72"/>
      <c r="H54" s="73"/>
      <c r="I54" s="72"/>
      <c r="J54" s="73"/>
      <c r="K54" s="72"/>
      <c r="L54" s="73"/>
      <c r="M54" s="72"/>
      <c r="N54" s="73"/>
      <c r="O54" s="72"/>
      <c r="P54" s="73"/>
      <c r="Q54" s="41">
        <f>C54+E54+G54+I54+K54+M54+O54</f>
        <v>0</v>
      </c>
      <c r="R54" s="82" t="s">
        <v>39</v>
      </c>
      <c r="T54" s="11">
        <f>(IF(D54="AL",C54,0))+(IF(F54="AL",E54))+(IF(H54="AL",G54,0))+(IF(J54="AL",I54,0))+(IF(L54="AL",K54,0))+(IF(N54="AL",M54,0))+(IF(P54="AL",O54,0))</f>
        <v>0</v>
      </c>
      <c r="U54" s="7">
        <f>(IF(D54="PH",C54,0))+(IF(F54="PH",E54))+(IF(H54="PH",G54,0))+(IF(J54="PH",I54,0))+(IF(L54="PH",K54,0))+(IF(N54="PH",M54,0))+(IF(P54="PH",O54,0))</f>
        <v>0</v>
      </c>
      <c r="V54" s="7">
        <f>(IF(D54="V",C54,0))+(IF(F54="V",E54))+(IF(H54="V",G54,0))+(IF(J54="V",I54,0))+(IF(L54="V",K54,0))+(IF(N54="V",M54,0))+(IF(P54="V",O54,0))</f>
        <v>0</v>
      </c>
      <c r="W54" s="7">
        <f>(IF(D54="S",C54,0))+(IF(F54="S",E54))+(IF(H54="S",G54,0))+(IF(J54="S",I54,0))+(IF(L54="S",K54,0))+(IF(N54="S",M54,0))+(IF(P54="S",O54,0))</f>
        <v>0</v>
      </c>
      <c r="X54" s="7">
        <f>(IF(D54="SL",C54,0))+(IF(F54="SL",E54))+(IF(H54="SL",G54,0))+(IF(J54="SL",I54,0))+(IF(L54="SL",K54,0))+(IF(N54="SL",M54,0))+(IF(P54="SL",O54,0))</f>
        <v>0</v>
      </c>
      <c r="Y54" s="7">
        <f>(IF(D54="C",C54,0))+(IF(F54="C",E54))+(IF(H54="C",G54,0))+(IF(J54="C",I54,0))+(IF(L54="C",K54,0))+(IF(N54="C",M54,0))+(IF(P54="C",O54,0))</f>
        <v>0</v>
      </c>
      <c r="Z54" s="7">
        <f>(IF(D54="PB",C54,0))+(IF(F54="PB",E54))+(IF(H54="PB",G54,0))+(IF(J54="PB",I54,0))+(IF(L54="PB",K54,0))+(IF(N54="PB",M54,0))+(IF(P54="PB",O54,0))</f>
        <v>0</v>
      </c>
      <c r="AA54" s="12">
        <f>(IF(D54="O",C54,0))+(IF(F54="O",E54))+(IF(H54="O",G54,0))+(IF(J54="O",I54,0))+(IF(L54="O",K54,0))+(IF(N54="O",M54,0))+(IF(P54="O",O54,0))</f>
        <v>0</v>
      </c>
    </row>
    <row r="55" spans="1:30" ht="14.25" thickBot="1" x14ac:dyDescent="0.35">
      <c r="A55" s="158" t="s">
        <v>21</v>
      </c>
      <c r="B55" s="159"/>
      <c r="C55" s="74"/>
      <c r="D55" s="75"/>
      <c r="E55" s="74"/>
      <c r="F55" s="75"/>
      <c r="G55" s="74"/>
      <c r="H55" s="75"/>
      <c r="I55" s="74"/>
      <c r="J55" s="75"/>
      <c r="K55" s="74"/>
      <c r="L55" s="75"/>
      <c r="M55" s="74"/>
      <c r="N55" s="75"/>
      <c r="O55" s="74"/>
      <c r="P55" s="75"/>
      <c r="Q55" s="41">
        <f>C55+E55+G55+I55+K55+M55+O55</f>
        <v>0</v>
      </c>
      <c r="R55" s="82" t="s">
        <v>40</v>
      </c>
      <c r="T55" s="11">
        <f>(IF(D55="AL",C55,0))+(IF(F55="AL",E55))+(IF(H55="AL",G55,0))+(IF(J55="AL",I55,0))+(IF(L55="AL",K55,0))+(IF(N55="AL",M55,0))+(IF(P55="AL",O55,0))</f>
        <v>0</v>
      </c>
      <c r="U55" s="7">
        <f>(IF(D55="PH",C55,0))+(IF(F55="PH",E55))+(IF(H55="PH",G55,0))+(IF(J55="PH",I55,0))+(IF(L55="PH",K55,0))+(IF(N55="PH",M55,0))+(IF(P55="PH",O55,0))</f>
        <v>0</v>
      </c>
      <c r="V55" s="7">
        <f>(IF(D55="V",C55,0))+(IF(F55="V",E55))+(IF(H55="V",G55,0))+(IF(J55="V",I55,0))+(IF(L55="V",K55,0))+(IF(N55="V",M55,0))+(IF(P55="V",O55,0))</f>
        <v>0</v>
      </c>
      <c r="W55" s="7">
        <f>(IF(D55="S",C55,0))+(IF(F55="S",E55))+(IF(H55="S",G55,0))+(IF(J55="S",I55,0))+(IF(L55="S",K55,0))+(IF(N55="S",M55,0))+(IF(P55="S",O55,0))</f>
        <v>0</v>
      </c>
      <c r="X55" s="7">
        <f>(IF(D55="SL",C55,0))+(IF(F55="SL",E55))+(IF(H55="SL",G55,0))+(IF(J55="SL",I55,0))+(IF(L55="SL",K55,0))+(IF(N55="SL",M55,0))+(IF(P55="SL",O55,0))</f>
        <v>0</v>
      </c>
      <c r="Y55" s="7">
        <f>(IF(D55="C",C55,0))+(IF(F55="C",E55))+(IF(H55="C",G55,0))+(IF(J55="C",I55,0))+(IF(L55="C",K55,0))+(IF(N55="C",M55,0))+(IF(P55="C",O55,0))</f>
        <v>0</v>
      </c>
      <c r="Z55" s="7">
        <f>(IF(D55="PB",C55,0))+(IF(F55="PB",E55))+(IF(H55="PB",G55,0))+(IF(J55="PB",I55,0))+(IF(L55="PB",K55,0))+(IF(N55="PB",M55,0))+(IF(P55="PB",O55,0))</f>
        <v>0</v>
      </c>
      <c r="AA55" s="12">
        <f>(IF(D55="O",C55,0))+(IF(F55="O",E55))+(IF(H55="O",G55,0))+(IF(J55="O",I55,0))+(IF(L55="O",K55,0))+(IF(N55="O",M55,0))+(IF(P55="O",O55,0))</f>
        <v>0</v>
      </c>
    </row>
    <row r="56" spans="1:30" ht="14.25" thickBot="1" x14ac:dyDescent="0.35">
      <c r="A56" s="48"/>
      <c r="B56" s="48"/>
      <c r="C56" s="48"/>
      <c r="D56" s="48"/>
      <c r="E56" s="48"/>
      <c r="F56" s="123"/>
      <c r="G56" s="49"/>
      <c r="H56" s="48"/>
      <c r="I56" s="48"/>
      <c r="J56" s="48"/>
      <c r="K56" s="48"/>
      <c r="L56" s="48"/>
      <c r="M56" s="50"/>
      <c r="N56" s="51"/>
      <c r="O56" s="52" t="s">
        <v>42</v>
      </c>
      <c r="P56" s="53"/>
      <c r="Q56" s="83">
        <f>Q53+Q54+Q55</f>
        <v>0</v>
      </c>
      <c r="R56" s="84"/>
      <c r="S56" s="1"/>
      <c r="T56" s="11"/>
      <c r="U56" s="7"/>
      <c r="V56" s="7"/>
      <c r="W56" s="7"/>
      <c r="X56" s="18"/>
      <c r="Y56" s="136"/>
      <c r="Z56" s="7"/>
      <c r="AA56" s="12"/>
    </row>
    <row r="57" spans="1:30" s="1" customFormat="1" ht="14.25" customHeight="1" thickBot="1" x14ac:dyDescent="0.35">
      <c r="A57" s="62"/>
      <c r="B57" s="62"/>
      <c r="C57" s="63"/>
      <c r="D57" s="64"/>
      <c r="E57" s="63"/>
      <c r="F57" s="64"/>
      <c r="G57" s="63"/>
      <c r="H57" s="64"/>
      <c r="I57" s="63"/>
      <c r="J57" s="64"/>
      <c r="K57" s="63"/>
      <c r="L57" s="64"/>
      <c r="M57" s="63"/>
      <c r="N57" s="64"/>
      <c r="O57" s="63"/>
      <c r="P57" s="64"/>
      <c r="Q57" s="87"/>
      <c r="R57" s="87"/>
      <c r="S57" s="3"/>
      <c r="T57" s="11"/>
      <c r="U57" s="6"/>
      <c r="V57" s="7"/>
      <c r="W57" s="7"/>
      <c r="X57" s="7"/>
      <c r="Y57" s="136"/>
      <c r="Z57" s="7"/>
      <c r="AA57" s="12"/>
      <c r="AB57" s="2"/>
      <c r="AC57" s="2"/>
      <c r="AD57" s="2"/>
    </row>
    <row r="58" spans="1:30" s="3" customFormat="1" x14ac:dyDescent="0.3">
      <c r="A58" s="26"/>
      <c r="B58" s="65"/>
      <c r="C58" s="175" t="s">
        <v>7</v>
      </c>
      <c r="D58" s="176"/>
      <c r="E58" s="176"/>
      <c r="F58" s="100"/>
      <c r="G58" s="100"/>
      <c r="H58" s="100"/>
      <c r="I58" s="176" t="s">
        <v>8</v>
      </c>
      <c r="J58" s="176"/>
      <c r="K58" s="101" t="s">
        <v>30</v>
      </c>
      <c r="L58" s="100"/>
      <c r="M58" s="101" t="s">
        <v>52</v>
      </c>
      <c r="N58" s="101"/>
      <c r="O58" s="102" t="s">
        <v>51</v>
      </c>
      <c r="P58" s="26"/>
      <c r="Q58" s="85"/>
      <c r="R58" s="89"/>
      <c r="S58" s="2"/>
      <c r="T58" s="11"/>
      <c r="U58" s="7"/>
      <c r="V58" s="7"/>
      <c r="W58" s="7"/>
      <c r="X58" s="7"/>
      <c r="Y58" s="7"/>
      <c r="Z58" s="7"/>
      <c r="AA58" s="12"/>
      <c r="AB58" s="2"/>
      <c r="AC58" s="2"/>
      <c r="AD58" s="2"/>
    </row>
    <row r="59" spans="1:30" x14ac:dyDescent="0.3">
      <c r="A59" s="26"/>
      <c r="B59" s="65"/>
      <c r="C59" s="103"/>
      <c r="D59" s="65"/>
      <c r="E59" s="66" t="s">
        <v>34</v>
      </c>
      <c r="F59" s="98">
        <f>'Dec-Jan'!F88</f>
        <v>0</v>
      </c>
      <c r="G59" s="65"/>
      <c r="H59" s="65"/>
      <c r="I59" s="65"/>
      <c r="J59" s="66" t="s">
        <v>9</v>
      </c>
      <c r="K59" s="65">
        <f>T59</f>
        <v>0</v>
      </c>
      <c r="L59" s="65"/>
      <c r="M59" s="67">
        <f>K59/7.5</f>
        <v>0</v>
      </c>
      <c r="N59" s="65"/>
      <c r="O59" s="104">
        <f>K59/7</f>
        <v>0</v>
      </c>
      <c r="P59" s="26"/>
      <c r="Q59" s="85"/>
      <c r="R59" s="85"/>
      <c r="T59" s="11">
        <f>SUM(T15,T16,T28,T29,T41,T42,T54,T55)</f>
        <v>0</v>
      </c>
      <c r="U59" s="11">
        <f t="shared" ref="U59:AA59" si="1">SUM(U15,U16,U28,U29,U41,U42,U54,U55)</f>
        <v>0</v>
      </c>
      <c r="V59" s="11">
        <f>SUM(V15,V16,V28,V29,V41,V42,V54,V55)</f>
        <v>0</v>
      </c>
      <c r="W59" s="11">
        <f t="shared" si="1"/>
        <v>0</v>
      </c>
      <c r="X59" s="11">
        <f t="shared" si="1"/>
        <v>0</v>
      </c>
      <c r="Y59" s="11">
        <f t="shared" si="1"/>
        <v>0</v>
      </c>
      <c r="Z59" s="11">
        <f t="shared" si="1"/>
        <v>0</v>
      </c>
      <c r="AA59" s="11">
        <f t="shared" si="1"/>
        <v>0</v>
      </c>
    </row>
    <row r="60" spans="1:30" x14ac:dyDescent="0.3">
      <c r="A60" s="26"/>
      <c r="B60" s="65"/>
      <c r="C60" s="103"/>
      <c r="D60" s="65"/>
      <c r="E60" s="66" t="s">
        <v>35</v>
      </c>
      <c r="F60" s="99">
        <f>SUM(R43,R30,R17,R56)</f>
        <v>0</v>
      </c>
      <c r="G60" s="65"/>
      <c r="H60" s="65"/>
      <c r="I60" s="65"/>
      <c r="J60" s="66" t="s">
        <v>10</v>
      </c>
      <c r="K60" s="65">
        <f>U59</f>
        <v>0</v>
      </c>
      <c r="L60" s="65"/>
      <c r="M60" s="67">
        <f t="shared" ref="M60:M64" si="2">K60/7.5</f>
        <v>0</v>
      </c>
      <c r="N60" s="65"/>
      <c r="O60" s="104">
        <f t="shared" ref="O60:O64" si="3">K60/7</f>
        <v>0</v>
      </c>
      <c r="P60" s="26"/>
      <c r="Q60" s="85"/>
      <c r="R60" s="85"/>
      <c r="T60" s="15"/>
      <c r="U60" s="16"/>
      <c r="V60" s="16"/>
      <c r="W60" s="16"/>
      <c r="X60" s="16"/>
      <c r="Y60" s="16"/>
      <c r="Z60" s="16"/>
      <c r="AA60" s="17"/>
    </row>
    <row r="61" spans="1:30" x14ac:dyDescent="0.3">
      <c r="A61" s="26"/>
      <c r="B61" s="65"/>
      <c r="C61" s="103"/>
      <c r="D61" s="65"/>
      <c r="E61" s="66" t="s">
        <v>54</v>
      </c>
      <c r="F61" s="98">
        <f>Y59</f>
        <v>0</v>
      </c>
      <c r="G61" s="65"/>
      <c r="H61" s="65"/>
      <c r="I61" s="65"/>
      <c r="J61" s="66" t="s">
        <v>33</v>
      </c>
      <c r="K61" s="65">
        <f>V59</f>
        <v>0</v>
      </c>
      <c r="L61" s="65"/>
      <c r="M61" s="67">
        <f t="shared" si="2"/>
        <v>0</v>
      </c>
      <c r="N61" s="65"/>
      <c r="O61" s="104">
        <f t="shared" si="3"/>
        <v>0</v>
      </c>
      <c r="P61" s="26"/>
      <c r="Q61" s="85"/>
      <c r="R61" s="85"/>
      <c r="T61" s="5"/>
      <c r="U61" s="5"/>
      <c r="V61" s="5"/>
      <c r="W61" s="5"/>
      <c r="X61" s="5"/>
      <c r="Y61" s="5"/>
      <c r="Z61" s="5"/>
      <c r="AA61" s="5"/>
    </row>
    <row r="62" spans="1:30" x14ac:dyDescent="0.3">
      <c r="A62" s="26"/>
      <c r="B62" s="65"/>
      <c r="C62" s="103"/>
      <c r="D62" s="65"/>
      <c r="E62" s="66" t="s">
        <v>36</v>
      </c>
      <c r="F62" s="99">
        <f>F59+F60-F61</f>
        <v>0</v>
      </c>
      <c r="G62" s="65"/>
      <c r="H62" s="65"/>
      <c r="I62" s="65"/>
      <c r="J62" s="66" t="s">
        <v>32</v>
      </c>
      <c r="K62" s="65">
        <f>W59+X59</f>
        <v>0</v>
      </c>
      <c r="L62" s="65"/>
      <c r="M62" s="67">
        <f t="shared" si="2"/>
        <v>0</v>
      </c>
      <c r="N62" s="65"/>
      <c r="O62" s="104">
        <f t="shared" si="3"/>
        <v>0</v>
      </c>
      <c r="P62" s="26"/>
      <c r="Q62" s="85"/>
      <c r="R62" s="85"/>
      <c r="T62" s="5"/>
      <c r="U62" s="5"/>
      <c r="V62" s="5"/>
      <c r="W62" s="5"/>
      <c r="X62" s="5"/>
      <c r="Y62" s="5"/>
      <c r="Z62" s="5"/>
      <c r="AA62" s="5"/>
    </row>
    <row r="63" spans="1:30" x14ac:dyDescent="0.3">
      <c r="A63" s="26"/>
      <c r="B63" s="65"/>
      <c r="C63" s="103"/>
      <c r="D63" s="65"/>
      <c r="E63" s="65"/>
      <c r="F63" s="65"/>
      <c r="G63" s="65"/>
      <c r="H63" s="65"/>
      <c r="I63" s="65"/>
      <c r="J63" s="66" t="s">
        <v>31</v>
      </c>
      <c r="K63" s="65">
        <f>Z59</f>
        <v>0</v>
      </c>
      <c r="L63" s="65"/>
      <c r="M63" s="67">
        <f t="shared" si="2"/>
        <v>0</v>
      </c>
      <c r="N63" s="65"/>
      <c r="O63" s="104">
        <f t="shared" si="3"/>
        <v>0</v>
      </c>
      <c r="P63" s="26"/>
      <c r="Q63" s="85"/>
      <c r="R63" s="85"/>
      <c r="T63" s="5"/>
      <c r="U63" s="5"/>
      <c r="V63" s="5"/>
      <c r="W63" s="5"/>
      <c r="X63" s="5"/>
      <c r="Y63" s="5"/>
      <c r="Z63" s="5"/>
      <c r="AA63" s="5"/>
    </row>
    <row r="64" spans="1:30" ht="14.25" thickBot="1" x14ac:dyDescent="0.35">
      <c r="A64" s="26"/>
      <c r="B64" s="65"/>
      <c r="C64" s="92"/>
      <c r="D64" s="93"/>
      <c r="E64" s="93"/>
      <c r="F64" s="93"/>
      <c r="G64" s="93"/>
      <c r="H64" s="93"/>
      <c r="I64" s="93"/>
      <c r="J64" s="94" t="s">
        <v>11</v>
      </c>
      <c r="K64" s="93">
        <f>AA59</f>
        <v>0</v>
      </c>
      <c r="L64" s="93"/>
      <c r="M64" s="95">
        <f t="shared" si="2"/>
        <v>0</v>
      </c>
      <c r="N64" s="93"/>
      <c r="O64" s="105">
        <f t="shared" si="3"/>
        <v>0</v>
      </c>
      <c r="P64" s="26"/>
      <c r="Q64" s="85"/>
      <c r="R64" s="85"/>
      <c r="T64" s="5"/>
      <c r="U64" s="5"/>
      <c r="V64" s="5"/>
      <c r="W64" s="5"/>
      <c r="X64" s="5"/>
      <c r="Y64" s="5"/>
      <c r="Z64" s="5"/>
      <c r="AA64" s="5"/>
    </row>
    <row r="65" spans="1:30" x14ac:dyDescent="0.3">
      <c r="A65" s="26"/>
      <c r="B65" s="65"/>
      <c r="C65" s="65"/>
      <c r="D65" s="65"/>
      <c r="E65" s="65"/>
      <c r="F65" s="65"/>
      <c r="G65" s="65"/>
      <c r="H65" s="65"/>
      <c r="I65" s="65"/>
      <c r="J65" s="66"/>
      <c r="K65" s="65"/>
      <c r="L65" s="65"/>
      <c r="M65" s="67"/>
      <c r="N65" s="65"/>
      <c r="O65" s="67"/>
      <c r="P65" s="26"/>
      <c r="Q65" s="85"/>
      <c r="R65" s="85"/>
      <c r="T65" s="5"/>
      <c r="U65" s="5"/>
      <c r="V65" s="5"/>
      <c r="W65" s="5"/>
      <c r="X65" s="5"/>
      <c r="Y65" s="5"/>
      <c r="Z65" s="5"/>
      <c r="AA65" s="5"/>
    </row>
    <row r="66" spans="1:30" ht="14.25" thickBot="1" x14ac:dyDescent="0.35">
      <c r="A66" s="26"/>
      <c r="B66" s="65"/>
      <c r="C66" s="69" t="s">
        <v>49</v>
      </c>
      <c r="D66" s="65"/>
      <c r="E66" s="65"/>
      <c r="F66" s="65"/>
      <c r="G66" s="65"/>
      <c r="H66" s="65"/>
      <c r="I66" s="65"/>
      <c r="J66" s="66"/>
      <c r="K66" s="65"/>
      <c r="L66" s="65"/>
      <c r="M66" s="67"/>
      <c r="N66" s="65"/>
      <c r="O66" s="65"/>
      <c r="P66" s="26"/>
      <c r="Q66" s="85"/>
      <c r="R66" s="85"/>
      <c r="T66" s="5"/>
      <c r="U66" s="5"/>
      <c r="V66" s="5"/>
      <c r="W66" s="5"/>
      <c r="X66" s="5"/>
      <c r="Y66" s="5"/>
      <c r="Z66" s="5"/>
      <c r="AA66" s="5"/>
    </row>
    <row r="67" spans="1:30" ht="69" customHeight="1" thickBot="1" x14ac:dyDescent="0.35">
      <c r="A67" s="26"/>
      <c r="B67" s="65"/>
      <c r="C67" s="160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2"/>
      <c r="P67" s="26"/>
      <c r="Q67" s="85"/>
      <c r="R67" s="85"/>
      <c r="T67" s="5"/>
      <c r="U67" s="5"/>
      <c r="V67" s="5"/>
      <c r="W67" s="5"/>
      <c r="X67" s="5"/>
      <c r="Y67" s="5"/>
      <c r="Z67" s="5"/>
      <c r="AA67" s="5"/>
    </row>
    <row r="68" spans="1:30" x14ac:dyDescent="0.3">
      <c r="A68" s="26"/>
      <c r="B68" s="26"/>
      <c r="C68" s="26"/>
      <c r="I68" s="65"/>
      <c r="J68" s="26"/>
      <c r="K68" s="26"/>
      <c r="L68" s="26"/>
      <c r="M68" s="26"/>
      <c r="N68" s="26"/>
      <c r="O68" s="26"/>
      <c r="P68" s="26"/>
      <c r="Q68" s="85"/>
      <c r="R68" s="85"/>
      <c r="T68" s="5"/>
      <c r="U68" s="5"/>
      <c r="V68" s="5"/>
      <c r="W68" s="5"/>
      <c r="X68" s="5"/>
      <c r="Y68" s="5"/>
      <c r="Z68" s="5"/>
      <c r="AA68" s="5"/>
    </row>
    <row r="69" spans="1:30" x14ac:dyDescent="0.3">
      <c r="A69" s="26"/>
      <c r="D69" s="27" t="s">
        <v>65</v>
      </c>
      <c r="E69" s="68"/>
      <c r="F69" s="68"/>
      <c r="G69" s="68"/>
      <c r="H69" s="68"/>
      <c r="K69" s="27" t="s">
        <v>12</v>
      </c>
      <c r="L69" s="68"/>
      <c r="M69" s="68"/>
      <c r="N69" s="68"/>
      <c r="O69" s="68"/>
      <c r="P69" s="68"/>
      <c r="Q69" s="85"/>
      <c r="R69" s="85"/>
      <c r="T69" s="5"/>
      <c r="U69" s="5"/>
      <c r="V69" s="5"/>
      <c r="W69" s="5"/>
      <c r="X69" s="5"/>
      <c r="Y69" s="5"/>
      <c r="Z69" s="5"/>
      <c r="AA69" s="5"/>
    </row>
    <row r="70" spans="1:30" x14ac:dyDescent="0.3">
      <c r="A70" s="26"/>
      <c r="B70" s="65"/>
      <c r="C70" s="65"/>
      <c r="D70" s="65"/>
      <c r="E70" s="65"/>
      <c r="F70" s="65"/>
      <c r="G70" s="65"/>
      <c r="H70" s="65"/>
      <c r="I70" s="65"/>
      <c r="J70" s="66"/>
      <c r="K70" s="65"/>
      <c r="L70" s="65"/>
      <c r="M70" s="67"/>
      <c r="N70" s="65"/>
      <c r="O70" s="65"/>
      <c r="P70" s="26"/>
      <c r="Q70" s="85"/>
      <c r="R70" s="85"/>
      <c r="T70" s="5"/>
      <c r="U70" s="5"/>
      <c r="V70" s="5"/>
      <c r="W70" s="5"/>
      <c r="X70" s="5"/>
      <c r="Y70" s="5"/>
      <c r="Z70" s="5"/>
      <c r="AA70" s="5"/>
      <c r="AB70" s="133"/>
      <c r="AC70" s="133"/>
      <c r="AD70" s="134"/>
    </row>
    <row r="71" spans="1:30" x14ac:dyDescent="0.3">
      <c r="AB71" s="3"/>
      <c r="AC71" s="3"/>
      <c r="AD71" s="3"/>
    </row>
  </sheetData>
  <sheetProtection algorithmName="SHA-512" hashValue="1jqKb47HGM67U2383uF/NUn1GdhwirfwL7wk/1l4SpzwkBbIoQmow2VaT70GYKTKiOYhjW9Xe+t3dEUJNngeDQ==" saltValue="uT0ACAIHKvle22QndO+dyw==" spinCount="100000" sheet="1" objects="1" scenarios="1" selectLockedCells="1"/>
  <mergeCells count="36">
    <mergeCell ref="A41:B41"/>
    <mergeCell ref="A42:B42"/>
    <mergeCell ref="C58:E58"/>
    <mergeCell ref="I58:J58"/>
    <mergeCell ref="C67:O67"/>
    <mergeCell ref="A1:R1"/>
    <mergeCell ref="A2:R2"/>
    <mergeCell ref="B3:F3"/>
    <mergeCell ref="A40:B40"/>
    <mergeCell ref="A22:B22"/>
    <mergeCell ref="A23:B23"/>
    <mergeCell ref="A25:B25"/>
    <mergeCell ref="A26:B26"/>
    <mergeCell ref="A27:B27"/>
    <mergeCell ref="A28:B28"/>
    <mergeCell ref="A29:B29"/>
    <mergeCell ref="A35:B35"/>
    <mergeCell ref="A36:B36"/>
    <mergeCell ref="A38:B38"/>
    <mergeCell ref="A16:B16"/>
    <mergeCell ref="T1:AA1"/>
    <mergeCell ref="AB7:AC7"/>
    <mergeCell ref="A48:B48"/>
    <mergeCell ref="A55:B55"/>
    <mergeCell ref="A49:B49"/>
    <mergeCell ref="A51:B51"/>
    <mergeCell ref="A52:B52"/>
    <mergeCell ref="A53:B53"/>
    <mergeCell ref="A54:B54"/>
    <mergeCell ref="A9:B9"/>
    <mergeCell ref="A10:B10"/>
    <mergeCell ref="A12:B12"/>
    <mergeCell ref="A13:B13"/>
    <mergeCell ref="A14:B14"/>
    <mergeCell ref="A15:B15"/>
    <mergeCell ref="A39:B39"/>
  </mergeCells>
  <dataValidations count="3">
    <dataValidation type="list" allowBlank="1" showInputMessage="1" showErrorMessage="1" errorTitle="PTO options" error="Please select from drop-down options" sqref="Y56:Y57">
      <formula1>$Y$17:$Y$25</formula1>
    </dataValidation>
    <dataValidation type="list" allowBlank="1" showInputMessage="1" showErrorMessage="1" errorTitle="PTO options" error="Please select from drop-down options" sqref="Y3:Y12">
      <formula1>$Y$3:$Y$12</formula1>
    </dataValidation>
    <dataValidation type="list" allowBlank="1" showInputMessage="1" showErrorMessage="1" errorTitle="PTO optoins" error="Please select from available paid time off options." sqref="P15:P16 H15:H16 J15:J16 L15:L16 N15:N16 D15:D16 F15:F16 P28:P29 H28:H29 J28:J29 L28:L29 N28:N29 D28:D29 F28:F29 P41:P42 H41:H42 J41:J42 L41:L42 N41:N42 D41:D42 F41:F42 P54:P55 H54:H55 J54:J55 L54:L55 N54:N55 D54:D55 F54:F55">
      <formula1>$Y$3:$Y$12</formula1>
    </dataValidation>
  </dataValidations>
  <pageMargins left="0" right="0" top="0" bottom="0" header="0.3" footer="0.3"/>
  <pageSetup scale="7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8</vt:i4>
      </vt:variant>
    </vt:vector>
  </HeadingPairs>
  <TitlesOfParts>
    <vt:vector size="22" baseType="lpstr">
      <vt:lpstr>User Info</vt:lpstr>
      <vt:lpstr>Jun-Jul</vt:lpstr>
      <vt:lpstr>Jul-Aug</vt:lpstr>
      <vt:lpstr>Aug-Sep</vt:lpstr>
      <vt:lpstr>Sep-Oct</vt:lpstr>
      <vt:lpstr>Oct-Nov</vt:lpstr>
      <vt:lpstr>Nov-Dec</vt:lpstr>
      <vt:lpstr>Dec-Jan</vt:lpstr>
      <vt:lpstr>Jan-Feb</vt:lpstr>
      <vt:lpstr>Feb-Mar</vt:lpstr>
      <vt:lpstr>Mar-Apr</vt:lpstr>
      <vt:lpstr>Apr-May</vt:lpstr>
      <vt:lpstr>May-Jun</vt:lpstr>
      <vt:lpstr>June</vt:lpstr>
      <vt:lpstr>'Aug-Sep'!Print_Area</vt:lpstr>
      <vt:lpstr>'Dec-Jan'!Print_Area</vt:lpstr>
      <vt:lpstr>'Jan-Feb'!Print_Area</vt:lpstr>
      <vt:lpstr>'Jul-Aug'!Print_Area</vt:lpstr>
      <vt:lpstr>'Jun-Jul'!Print_Area</vt:lpstr>
      <vt:lpstr>'Nov-Dec'!Print_Area</vt:lpstr>
      <vt:lpstr>'Oct-Nov'!Print_Area</vt:lpstr>
      <vt:lpstr>'Sep-Oct'!Print_Area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kalvia</dc:creator>
  <cp:lastModifiedBy>keri ferreira</cp:lastModifiedBy>
  <cp:lastPrinted>2014-07-09T20:10:01Z</cp:lastPrinted>
  <dcterms:created xsi:type="dcterms:W3CDTF">2008-04-15T20:47:44Z</dcterms:created>
  <dcterms:modified xsi:type="dcterms:W3CDTF">2016-07-25T19:33:59Z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TC300024831033</vt:lpwstr>
  </property>
</Properties>
</file>